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nas\files\Office\Website\"/>
    </mc:Choice>
  </mc:AlternateContent>
  <xr:revisionPtr revIDLastSave="0" documentId="8_{DB7ABB0C-AA6B-4A5B-8768-B351FCCBC18F}" xr6:coauthVersionLast="47" xr6:coauthVersionMax="47" xr10:uidLastSave="{00000000-0000-0000-0000-000000000000}"/>
  <workbookProtection lockStructure="1"/>
  <bookViews>
    <workbookView xWindow="-120" yWindow="-120" windowWidth="29040" windowHeight="15840" xr2:uid="{7E7EEDC8-942E-41A0-B07F-46B27C610B73}"/>
  </bookViews>
  <sheets>
    <sheet name="Options" sheetId="5" r:id="rId1"/>
    <sheet name="Items" sheetId="2" r:id="rId2"/>
    <sheet name="Payments" sheetId="3" r:id="rId3"/>
    <sheet name="Order Entry" sheetId="4" r:id="rId4"/>
    <sheet name="Lookups" sheetId="1" state="hidden"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5" i="1" l="1"/>
  <c r="I15" i="1"/>
  <c r="H8" i="1"/>
  <c r="I8" i="1"/>
  <c r="H22" i="1"/>
  <c r="I22" i="1"/>
  <c r="H36" i="1"/>
  <c r="I36" i="1"/>
  <c r="H29" i="1"/>
  <c r="I29" i="1"/>
  <c r="H43" i="1"/>
  <c r="I43" i="1"/>
  <c r="K3" i="1" a="1"/>
  <c r="K3" i="1" s="1"/>
  <c r="D2" i="3" l="1"/>
  <c r="I408" i="2"/>
  <c r="I407" i="2"/>
  <c r="I406" i="2"/>
  <c r="I405" i="2"/>
  <c r="I404" i="2"/>
  <c r="I403" i="2"/>
  <c r="I402" i="2"/>
  <c r="I401" i="2"/>
  <c r="I400" i="2"/>
  <c r="I399" i="2"/>
  <c r="I398" i="2"/>
  <c r="I397" i="2"/>
  <c r="I396" i="2"/>
  <c r="I395" i="2"/>
  <c r="I394" i="2"/>
  <c r="I393" i="2"/>
  <c r="I392" i="2"/>
  <c r="I391" i="2"/>
  <c r="I390" i="2"/>
  <c r="I389" i="2"/>
  <c r="I388" i="2"/>
  <c r="I387" i="2"/>
  <c r="I386" i="2"/>
  <c r="I385" i="2"/>
  <c r="I384" i="2"/>
  <c r="I383" i="2"/>
  <c r="I382" i="2"/>
  <c r="I381" i="2"/>
  <c r="I380" i="2"/>
  <c r="I379" i="2"/>
  <c r="I378" i="2"/>
  <c r="I377" i="2"/>
  <c r="I376" i="2"/>
  <c r="I375" i="2"/>
  <c r="I374" i="2"/>
  <c r="I373" i="2"/>
  <c r="I372" i="2"/>
  <c r="I371" i="2"/>
  <c r="I370" i="2"/>
  <c r="I369" i="2"/>
  <c r="I368" i="2"/>
  <c r="I367" i="2"/>
  <c r="I366" i="2"/>
  <c r="I365" i="2"/>
  <c r="I364" i="2"/>
  <c r="I363" i="2"/>
  <c r="I362" i="2"/>
  <c r="I361" i="2"/>
  <c r="I360" i="2"/>
  <c r="I359" i="2"/>
  <c r="I358" i="2"/>
  <c r="I357" i="2"/>
  <c r="I356" i="2"/>
  <c r="I355" i="2"/>
  <c r="I354" i="2"/>
  <c r="I353" i="2"/>
  <c r="I352" i="2"/>
  <c r="I351" i="2"/>
  <c r="I350" i="2"/>
  <c r="I349" i="2"/>
  <c r="I348" i="2"/>
  <c r="I347" i="2"/>
  <c r="I346" i="2"/>
  <c r="I345" i="2"/>
  <c r="I344" i="2"/>
  <c r="I343" i="2"/>
  <c r="I342" i="2"/>
  <c r="I341" i="2"/>
  <c r="I340" i="2"/>
  <c r="I339" i="2"/>
  <c r="I338" i="2"/>
  <c r="I337" i="2"/>
  <c r="I336" i="2"/>
  <c r="I335" i="2"/>
  <c r="I334" i="2"/>
  <c r="I333" i="2"/>
  <c r="I332" i="2"/>
  <c r="I331" i="2"/>
  <c r="I330" i="2"/>
  <c r="I329" i="2"/>
  <c r="I328" i="2"/>
  <c r="I327" i="2"/>
  <c r="I326" i="2"/>
  <c r="I325" i="2"/>
  <c r="I324" i="2"/>
  <c r="I323" i="2"/>
  <c r="I322" i="2"/>
  <c r="I321" i="2"/>
  <c r="I320" i="2"/>
  <c r="I319" i="2"/>
  <c r="I318" i="2"/>
  <c r="I317" i="2"/>
  <c r="I316" i="2"/>
  <c r="I315" i="2"/>
  <c r="I314" i="2"/>
  <c r="I313" i="2"/>
  <c r="I312" i="2"/>
  <c r="I311" i="2"/>
  <c r="I310" i="2"/>
  <c r="I309" i="2"/>
  <c r="I308" i="2"/>
  <c r="I307" i="2"/>
  <c r="I306" i="2"/>
  <c r="I305" i="2"/>
  <c r="I304" i="2"/>
  <c r="I303" i="2"/>
  <c r="I302" i="2"/>
  <c r="I301" i="2"/>
  <c r="I300" i="2"/>
  <c r="I299" i="2"/>
  <c r="I298" i="2"/>
  <c r="I297" i="2"/>
  <c r="I296" i="2"/>
  <c r="I295" i="2"/>
  <c r="I294" i="2"/>
  <c r="I293" i="2"/>
  <c r="I292" i="2"/>
  <c r="I291" i="2"/>
  <c r="I290" i="2"/>
  <c r="I289" i="2"/>
  <c r="I288" i="2"/>
  <c r="I287" i="2"/>
  <c r="I286" i="2"/>
  <c r="I285" i="2"/>
  <c r="I284" i="2"/>
  <c r="I283" i="2"/>
  <c r="I282" i="2"/>
  <c r="I281" i="2"/>
  <c r="I280" i="2"/>
  <c r="I279" i="2"/>
  <c r="I278" i="2"/>
  <c r="I277" i="2"/>
  <c r="I276" i="2"/>
  <c r="I275" i="2"/>
  <c r="I274" i="2"/>
  <c r="I273" i="2"/>
  <c r="I272" i="2"/>
  <c r="I271" i="2"/>
  <c r="I270" i="2"/>
  <c r="I269" i="2"/>
  <c r="I268" i="2"/>
  <c r="I267" i="2"/>
  <c r="I266" i="2"/>
  <c r="I265" i="2"/>
  <c r="I264" i="2"/>
  <c r="I263" i="2"/>
  <c r="I262" i="2"/>
  <c r="I261" i="2"/>
  <c r="I260" i="2"/>
  <c r="I259" i="2"/>
  <c r="I258" i="2"/>
  <c r="I257" i="2"/>
  <c r="I256" i="2"/>
  <c r="I255" i="2"/>
  <c r="I254" i="2"/>
  <c r="I253" i="2"/>
  <c r="I252" i="2"/>
  <c r="I251" i="2"/>
  <c r="I250" i="2"/>
  <c r="I249" i="2"/>
  <c r="I248" i="2"/>
  <c r="I247" i="2"/>
  <c r="I246" i="2"/>
  <c r="I245" i="2"/>
  <c r="I244" i="2"/>
  <c r="I243" i="2"/>
  <c r="I242" i="2"/>
  <c r="I241" i="2"/>
  <c r="I240" i="2"/>
  <c r="I239" i="2"/>
  <c r="I238" i="2"/>
  <c r="I237" i="2"/>
  <c r="I236" i="2"/>
  <c r="I235" i="2"/>
  <c r="I234" i="2"/>
  <c r="I233" i="2"/>
  <c r="I232" i="2"/>
  <c r="I231" i="2"/>
  <c r="I230" i="2"/>
  <c r="I229" i="2"/>
  <c r="I228" i="2"/>
  <c r="I227" i="2"/>
  <c r="I226" i="2"/>
  <c r="I225" i="2"/>
  <c r="I224" i="2"/>
  <c r="I223" i="2"/>
  <c r="I222" i="2"/>
  <c r="I221" i="2"/>
  <c r="I220" i="2"/>
  <c r="I219" i="2"/>
  <c r="I218" i="2"/>
  <c r="I217" i="2"/>
  <c r="I216" i="2"/>
  <c r="I215" i="2"/>
  <c r="I214" i="2"/>
  <c r="I213" i="2"/>
  <c r="I212" i="2"/>
  <c r="I211" i="2"/>
  <c r="I210" i="2"/>
  <c r="I209" i="2"/>
  <c r="I208" i="2"/>
  <c r="I207" i="2"/>
  <c r="I206" i="2"/>
  <c r="I205" i="2"/>
  <c r="I204" i="2"/>
  <c r="I203" i="2"/>
  <c r="I202" i="2"/>
  <c r="I201" i="2"/>
  <c r="I200" i="2"/>
  <c r="I199" i="2"/>
  <c r="I198" i="2"/>
  <c r="I197" i="2"/>
  <c r="I196" i="2"/>
  <c r="I195" i="2"/>
  <c r="I194" i="2"/>
  <c r="I193" i="2"/>
  <c r="I192" i="2"/>
  <c r="I191" i="2"/>
  <c r="I190" i="2"/>
  <c r="I189" i="2"/>
  <c r="I188" i="2"/>
  <c r="I187" i="2"/>
  <c r="I186" i="2"/>
  <c r="I185" i="2"/>
  <c r="I184" i="2"/>
  <c r="I183" i="2"/>
  <c r="I182" i="2"/>
  <c r="I181" i="2"/>
  <c r="I180" i="2"/>
  <c r="I179" i="2"/>
  <c r="I178" i="2"/>
  <c r="I177" i="2"/>
  <c r="I176" i="2"/>
  <c r="I175" i="2"/>
  <c r="I174" i="2"/>
  <c r="I173" i="2"/>
  <c r="I172" i="2"/>
  <c r="I171" i="2"/>
  <c r="I170" i="2"/>
  <c r="I169" i="2"/>
  <c r="I168" i="2"/>
  <c r="I167" i="2"/>
  <c r="I166" i="2"/>
  <c r="I165" i="2"/>
  <c r="I164" i="2"/>
  <c r="I163" i="2"/>
  <c r="I162" i="2"/>
  <c r="I161" i="2"/>
  <c r="I160" i="2"/>
  <c r="I159" i="2"/>
  <c r="I158" i="2"/>
  <c r="I157" i="2"/>
  <c r="I156" i="2"/>
  <c r="I155" i="2"/>
  <c r="I154" i="2"/>
  <c r="I153" i="2"/>
  <c r="I152" i="2"/>
  <c r="I151" i="2"/>
  <c r="I150" i="2"/>
  <c r="I149" i="2"/>
  <c r="I148" i="2"/>
  <c r="I147" i="2"/>
  <c r="I146" i="2"/>
  <c r="I145" i="2"/>
  <c r="I144" i="2"/>
  <c r="I143" i="2"/>
  <c r="I142" i="2"/>
  <c r="I141" i="2"/>
  <c r="I140" i="2"/>
  <c r="I139" i="2"/>
  <c r="I138" i="2"/>
  <c r="I137" i="2"/>
  <c r="I136" i="2"/>
  <c r="I135" i="2"/>
  <c r="I134" i="2"/>
  <c r="I133" i="2"/>
  <c r="I132" i="2"/>
  <c r="I131" i="2"/>
  <c r="I130" i="2"/>
  <c r="I129" i="2"/>
  <c r="I128" i="2"/>
  <c r="I127" i="2"/>
  <c r="I126" i="2"/>
  <c r="I125" i="2"/>
  <c r="I124" i="2"/>
  <c r="I123" i="2"/>
  <c r="I122" i="2"/>
  <c r="I121" i="2"/>
  <c r="I120" i="2"/>
  <c r="I119" i="2"/>
  <c r="I118" i="2"/>
  <c r="I117" i="2"/>
  <c r="I116" i="2"/>
  <c r="I115" i="2"/>
  <c r="I114" i="2"/>
  <c r="I113" i="2"/>
  <c r="I112" i="2"/>
  <c r="I111" i="2"/>
  <c r="I110" i="2"/>
  <c r="I109" i="2"/>
  <c r="I108" i="2"/>
  <c r="I107" i="2"/>
  <c r="I106" i="2"/>
  <c r="I105" i="2"/>
  <c r="I104" i="2"/>
  <c r="I103" i="2"/>
  <c r="I102" i="2"/>
  <c r="I101" i="2"/>
  <c r="I100" i="2"/>
  <c r="I99" i="2"/>
  <c r="I98" i="2"/>
  <c r="I97" i="2"/>
  <c r="I96" i="2"/>
  <c r="I95" i="2"/>
  <c r="I94" i="2"/>
  <c r="I93" i="2"/>
  <c r="I92" i="2"/>
  <c r="I91" i="2"/>
  <c r="I90" i="2"/>
  <c r="I89" i="2"/>
  <c r="I88" i="2"/>
  <c r="I87" i="2"/>
  <c r="I86" i="2"/>
  <c r="I85" i="2"/>
  <c r="I84" i="2"/>
  <c r="I83" i="2"/>
  <c r="I82" i="2"/>
  <c r="I81" i="2"/>
  <c r="I80" i="2"/>
  <c r="I79" i="2"/>
  <c r="I78" i="2"/>
  <c r="I77" i="2"/>
  <c r="I76" i="2"/>
  <c r="I75" i="2"/>
  <c r="I74" i="2"/>
  <c r="I73" i="2"/>
  <c r="I72" i="2"/>
  <c r="I71" i="2"/>
  <c r="I70" i="2"/>
  <c r="I69" i="2"/>
  <c r="I68" i="2"/>
  <c r="I67" i="2"/>
  <c r="I66" i="2"/>
  <c r="I65" i="2"/>
  <c r="I64" i="2"/>
  <c r="I63" i="2"/>
  <c r="I62" i="2"/>
  <c r="I61" i="2"/>
  <c r="I60" i="2"/>
  <c r="I59" i="2"/>
  <c r="I58" i="2"/>
  <c r="I57" i="2"/>
  <c r="I56" i="2"/>
  <c r="I55" i="2"/>
  <c r="I54" i="2"/>
  <c r="I53" i="2"/>
  <c r="I52" i="2"/>
  <c r="I51" i="2"/>
  <c r="I50" i="2"/>
  <c r="I49" i="2"/>
  <c r="I48" i="2"/>
  <c r="I47" i="2"/>
  <c r="I46" i="2"/>
  <c r="I45" i="2"/>
  <c r="I44" i="2"/>
  <c r="I43" i="2"/>
  <c r="I42" i="2"/>
  <c r="I41" i="2"/>
  <c r="I40" i="2"/>
  <c r="I39" i="2"/>
  <c r="I38" i="2"/>
  <c r="I37" i="2"/>
  <c r="I36" i="2"/>
  <c r="I35" i="2"/>
  <c r="I34" i="2"/>
  <c r="I33" i="2"/>
  <c r="I32" i="2"/>
  <c r="I31" i="2"/>
  <c r="I30" i="2"/>
  <c r="I29" i="2"/>
  <c r="I28" i="2"/>
  <c r="I27" i="2"/>
  <c r="I26" i="2"/>
  <c r="I25" i="2"/>
  <c r="I24" i="2"/>
  <c r="I23" i="2"/>
  <c r="I22" i="2"/>
  <c r="I21" i="2"/>
  <c r="I20" i="2"/>
  <c r="I19" i="2"/>
  <c r="I18" i="2"/>
  <c r="I17" i="2"/>
  <c r="I16" i="2"/>
  <c r="I15" i="2"/>
  <c r="I14" i="2"/>
  <c r="I13" i="2"/>
  <c r="I12" i="2"/>
  <c r="I11" i="2"/>
  <c r="I10" i="2"/>
  <c r="I9" i="2"/>
  <c r="I8" i="2"/>
  <c r="I7" i="2"/>
  <c r="I6" i="2"/>
  <c r="I5" i="2"/>
  <c r="H9" i="1"/>
  <c r="H2" i="1"/>
  <c r="H16" i="1"/>
  <c r="H30" i="1"/>
  <c r="H23" i="1"/>
  <c r="H37" i="1"/>
  <c r="H10" i="1"/>
  <c r="H3" i="1"/>
  <c r="H17" i="1"/>
  <c r="H31" i="1"/>
  <c r="H24" i="1"/>
  <c r="H38" i="1"/>
  <c r="H11" i="1"/>
  <c r="H4" i="1"/>
  <c r="H18" i="1"/>
  <c r="H32" i="1"/>
  <c r="H25" i="1"/>
  <c r="H39" i="1"/>
  <c r="H12" i="1"/>
  <c r="H5" i="1"/>
  <c r="H19" i="1"/>
  <c r="H33" i="1"/>
  <c r="H26" i="1"/>
  <c r="H40" i="1"/>
  <c r="H13" i="1"/>
  <c r="H6" i="1"/>
  <c r="H20" i="1"/>
  <c r="H34" i="1"/>
  <c r="H27" i="1"/>
  <c r="H41" i="1"/>
  <c r="H14" i="1"/>
  <c r="H7" i="1"/>
  <c r="H21" i="1"/>
  <c r="H35" i="1"/>
  <c r="H28" i="1"/>
  <c r="H42" i="1"/>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E18" i="3"/>
  <c r="E17" i="3"/>
  <c r="E16" i="3"/>
  <c r="E15" i="3"/>
  <c r="D154" i="3"/>
  <c r="F154" i="3" s="1"/>
  <c r="D153" i="3"/>
  <c r="F153" i="3" s="1"/>
  <c r="D152" i="3"/>
  <c r="F152" i="3" s="1"/>
  <c r="D151" i="3"/>
  <c r="F151" i="3" s="1"/>
  <c r="D150" i="3"/>
  <c r="F150" i="3" s="1"/>
  <c r="D149" i="3"/>
  <c r="F149" i="3" s="1"/>
  <c r="D148" i="3"/>
  <c r="F148" i="3" s="1"/>
  <c r="D147" i="3"/>
  <c r="F147" i="3" s="1"/>
  <c r="D146" i="3"/>
  <c r="F146" i="3" s="1"/>
  <c r="D145" i="3"/>
  <c r="F145" i="3" s="1"/>
  <c r="D144" i="3"/>
  <c r="F144" i="3" s="1"/>
  <c r="D143" i="3"/>
  <c r="F143" i="3" s="1"/>
  <c r="D142" i="3"/>
  <c r="F142" i="3" s="1"/>
  <c r="D141" i="3"/>
  <c r="F141" i="3" s="1"/>
  <c r="D140" i="3"/>
  <c r="F140" i="3" s="1"/>
  <c r="D139" i="3"/>
  <c r="F139" i="3" s="1"/>
  <c r="D138" i="3"/>
  <c r="F138" i="3" s="1"/>
  <c r="D137" i="3"/>
  <c r="F137" i="3" s="1"/>
  <c r="D136" i="3"/>
  <c r="F136" i="3" s="1"/>
  <c r="D135" i="3"/>
  <c r="F135" i="3" s="1"/>
  <c r="D134" i="3"/>
  <c r="F134" i="3" s="1"/>
  <c r="D133" i="3"/>
  <c r="F133" i="3" s="1"/>
  <c r="D132" i="3"/>
  <c r="F132" i="3" s="1"/>
  <c r="D131" i="3"/>
  <c r="F131" i="3" s="1"/>
  <c r="D130" i="3"/>
  <c r="F130" i="3" s="1"/>
  <c r="D129" i="3"/>
  <c r="F129" i="3" s="1"/>
  <c r="D128" i="3"/>
  <c r="F128" i="3" s="1"/>
  <c r="D127" i="3"/>
  <c r="F127" i="3" s="1"/>
  <c r="D126" i="3"/>
  <c r="F126" i="3" s="1"/>
  <c r="D125" i="3"/>
  <c r="F125" i="3" s="1"/>
  <c r="D124" i="3"/>
  <c r="F124" i="3" s="1"/>
  <c r="D123" i="3"/>
  <c r="F123" i="3" s="1"/>
  <c r="D122" i="3"/>
  <c r="F122" i="3" s="1"/>
  <c r="D121" i="3"/>
  <c r="F121" i="3" s="1"/>
  <c r="D120" i="3"/>
  <c r="F120" i="3" s="1"/>
  <c r="D119" i="3"/>
  <c r="F119" i="3" s="1"/>
  <c r="D118" i="3"/>
  <c r="F118" i="3" s="1"/>
  <c r="D117" i="3"/>
  <c r="F117" i="3" s="1"/>
  <c r="D116" i="3"/>
  <c r="F116" i="3" s="1"/>
  <c r="D115" i="3"/>
  <c r="F115" i="3" s="1"/>
  <c r="D114" i="3"/>
  <c r="F114" i="3" s="1"/>
  <c r="D113" i="3"/>
  <c r="F113" i="3" s="1"/>
  <c r="D112" i="3"/>
  <c r="F112" i="3" s="1"/>
  <c r="D111" i="3"/>
  <c r="F111" i="3" s="1"/>
  <c r="D110" i="3"/>
  <c r="F110" i="3" s="1"/>
  <c r="D109" i="3"/>
  <c r="F109" i="3" s="1"/>
  <c r="D108" i="3"/>
  <c r="F108" i="3" s="1"/>
  <c r="D107" i="3"/>
  <c r="F107" i="3" s="1"/>
  <c r="D106" i="3"/>
  <c r="F106" i="3" s="1"/>
  <c r="D105" i="3"/>
  <c r="F105" i="3" s="1"/>
  <c r="D104" i="3"/>
  <c r="F104" i="3" s="1"/>
  <c r="D103" i="3"/>
  <c r="F103" i="3" s="1"/>
  <c r="D102" i="3"/>
  <c r="F102" i="3" s="1"/>
  <c r="D101" i="3"/>
  <c r="F101" i="3" s="1"/>
  <c r="D100" i="3"/>
  <c r="F100" i="3" s="1"/>
  <c r="D99" i="3"/>
  <c r="F99" i="3" s="1"/>
  <c r="D98" i="3"/>
  <c r="F98" i="3" s="1"/>
  <c r="D97" i="3"/>
  <c r="F97" i="3" s="1"/>
  <c r="D96" i="3"/>
  <c r="F96" i="3" s="1"/>
  <c r="D95" i="3"/>
  <c r="F95" i="3" s="1"/>
  <c r="D94" i="3"/>
  <c r="F94" i="3" s="1"/>
  <c r="D93" i="3"/>
  <c r="F93" i="3" s="1"/>
  <c r="D92" i="3"/>
  <c r="F92" i="3" s="1"/>
  <c r="D91" i="3"/>
  <c r="F91" i="3" s="1"/>
  <c r="D90" i="3"/>
  <c r="F90" i="3" s="1"/>
  <c r="D89" i="3"/>
  <c r="F89" i="3" s="1"/>
  <c r="D88" i="3"/>
  <c r="F88" i="3" s="1"/>
  <c r="D87" i="3"/>
  <c r="F87" i="3" s="1"/>
  <c r="D86" i="3"/>
  <c r="F86" i="3" s="1"/>
  <c r="D85" i="3"/>
  <c r="F85" i="3" s="1"/>
  <c r="D84" i="3"/>
  <c r="F84" i="3" s="1"/>
  <c r="D83" i="3"/>
  <c r="F83" i="3" s="1"/>
  <c r="D82" i="3"/>
  <c r="F82" i="3" s="1"/>
  <c r="D81" i="3"/>
  <c r="F81" i="3" s="1"/>
  <c r="D80" i="3"/>
  <c r="F80" i="3" s="1"/>
  <c r="D79" i="3"/>
  <c r="F79" i="3" s="1"/>
  <c r="D78" i="3"/>
  <c r="F78" i="3" s="1"/>
  <c r="D77" i="3"/>
  <c r="F77" i="3" s="1"/>
  <c r="D76" i="3"/>
  <c r="F76" i="3" s="1"/>
  <c r="D75" i="3"/>
  <c r="F75" i="3" s="1"/>
  <c r="D74" i="3"/>
  <c r="F74" i="3" s="1"/>
  <c r="D73" i="3"/>
  <c r="F73" i="3" s="1"/>
  <c r="D72" i="3"/>
  <c r="F72" i="3" s="1"/>
  <c r="D71" i="3"/>
  <c r="F71" i="3" s="1"/>
  <c r="D70" i="3"/>
  <c r="F70" i="3" s="1"/>
  <c r="D69" i="3"/>
  <c r="F69" i="3" s="1"/>
  <c r="D68" i="3"/>
  <c r="F68" i="3" s="1"/>
  <c r="D67" i="3"/>
  <c r="F67" i="3" s="1"/>
  <c r="D66" i="3"/>
  <c r="F66" i="3" s="1"/>
  <c r="D65" i="3"/>
  <c r="F65" i="3" s="1"/>
  <c r="D64" i="3"/>
  <c r="F64" i="3" s="1"/>
  <c r="D63" i="3"/>
  <c r="F63" i="3" s="1"/>
  <c r="D62" i="3"/>
  <c r="F62" i="3" s="1"/>
  <c r="D61" i="3"/>
  <c r="F61" i="3" s="1"/>
  <c r="D60" i="3"/>
  <c r="F60" i="3" s="1"/>
  <c r="D59" i="3"/>
  <c r="F59" i="3" s="1"/>
  <c r="D58" i="3"/>
  <c r="F58" i="3" s="1"/>
  <c r="D57" i="3"/>
  <c r="F57" i="3" s="1"/>
  <c r="D56" i="3"/>
  <c r="F56" i="3" s="1"/>
  <c r="D55" i="3"/>
  <c r="F55" i="3" s="1"/>
  <c r="D54" i="3"/>
  <c r="F54" i="3" s="1"/>
  <c r="D53" i="3"/>
  <c r="F53" i="3" s="1"/>
  <c r="D52" i="3"/>
  <c r="F52" i="3" s="1"/>
  <c r="D51" i="3"/>
  <c r="F51" i="3" s="1"/>
  <c r="D50" i="3"/>
  <c r="F50" i="3" s="1"/>
  <c r="D49" i="3"/>
  <c r="F49" i="3" s="1"/>
  <c r="D48" i="3"/>
  <c r="F48" i="3" s="1"/>
  <c r="D47" i="3"/>
  <c r="F47" i="3" s="1"/>
  <c r="D46" i="3"/>
  <c r="F46" i="3" s="1"/>
  <c r="D45" i="3"/>
  <c r="F45" i="3" s="1"/>
  <c r="D44" i="3"/>
  <c r="F44" i="3" s="1"/>
  <c r="D43" i="3"/>
  <c r="F43" i="3" s="1"/>
  <c r="D42" i="3"/>
  <c r="F42" i="3" s="1"/>
  <c r="D41" i="3"/>
  <c r="F41" i="3" s="1"/>
  <c r="D40" i="3"/>
  <c r="F40" i="3" s="1"/>
  <c r="D39" i="3"/>
  <c r="F39" i="3" s="1"/>
  <c r="D38" i="3"/>
  <c r="F38" i="3" s="1"/>
  <c r="D37" i="3"/>
  <c r="F37" i="3" s="1"/>
  <c r="D36" i="3"/>
  <c r="F36" i="3" s="1"/>
  <c r="D35" i="3"/>
  <c r="F35" i="3" s="1"/>
  <c r="D34" i="3"/>
  <c r="F34" i="3" s="1"/>
  <c r="D33" i="3"/>
  <c r="F33" i="3" s="1"/>
  <c r="D32" i="3"/>
  <c r="F32" i="3" s="1"/>
  <c r="D31" i="3"/>
  <c r="F31" i="3" s="1"/>
  <c r="D30" i="3"/>
  <c r="F30" i="3" s="1"/>
  <c r="D29" i="3"/>
  <c r="F29" i="3" s="1"/>
  <c r="D28" i="3"/>
  <c r="F28" i="3" s="1"/>
  <c r="D27" i="3"/>
  <c r="F27" i="3" s="1"/>
  <c r="D26" i="3"/>
  <c r="F26" i="3" s="1"/>
  <c r="D25" i="3"/>
  <c r="F25" i="3" s="1"/>
  <c r="D24" i="3"/>
  <c r="F24" i="3" s="1"/>
  <c r="D23" i="3"/>
  <c r="F23" i="3" s="1"/>
  <c r="D22" i="3"/>
  <c r="F22" i="3" s="1"/>
  <c r="D21" i="3"/>
  <c r="F21" i="3" s="1"/>
  <c r="D20" i="3"/>
  <c r="F20" i="3" s="1"/>
  <c r="D19" i="3"/>
  <c r="F19" i="3" s="1"/>
  <c r="D18" i="3"/>
  <c r="F18" i="3" s="1"/>
  <c r="D17" i="3"/>
  <c r="F17" i="3" s="1"/>
  <c r="D16" i="3"/>
  <c r="F16" i="3" s="1"/>
  <c r="D15" i="3"/>
  <c r="F15" i="3" s="1"/>
  <c r="D14" i="3"/>
  <c r="F14" i="3" s="1"/>
  <c r="D12" i="3"/>
  <c r="E12" i="3" s="1"/>
  <c r="D9" i="3"/>
  <c r="D11" i="3"/>
  <c r="Z408" i="2" a="1"/>
  <c r="Z408" i="2" s="1"/>
  <c r="M408" i="2" a="1"/>
  <c r="M408" i="2" s="1"/>
  <c r="G408" i="2" a="1"/>
  <c r="G408" i="2" s="1"/>
  <c r="H408" i="2" s="1"/>
  <c r="Z407" i="2" a="1"/>
  <c r="Z407" i="2" s="1"/>
  <c r="M407" i="2" a="1"/>
  <c r="M407" i="2" s="1"/>
  <c r="G407" i="2" a="1"/>
  <c r="G407" i="2" s="1"/>
  <c r="H407" i="2" s="1"/>
  <c r="Z406" i="2" a="1"/>
  <c r="Z406" i="2" s="1"/>
  <c r="M406" i="2" a="1"/>
  <c r="M406" i="2" s="1"/>
  <c r="G406" i="2" a="1"/>
  <c r="G406" i="2" s="1"/>
  <c r="H406" i="2" s="1"/>
  <c r="Z405" i="2" a="1"/>
  <c r="Z405" i="2" s="1"/>
  <c r="M405" i="2" a="1"/>
  <c r="M405" i="2" s="1"/>
  <c r="G405" i="2" a="1"/>
  <c r="G405" i="2" s="1"/>
  <c r="H405" i="2" s="1"/>
  <c r="Z404" i="2" a="1"/>
  <c r="Z404" i="2" s="1"/>
  <c r="M404" i="2" a="1"/>
  <c r="M404" i="2" s="1"/>
  <c r="G404" i="2" a="1"/>
  <c r="G404" i="2" s="1"/>
  <c r="H404" i="2" s="1"/>
  <c r="Z403" i="2" a="1"/>
  <c r="Z403" i="2" s="1"/>
  <c r="M403" i="2" a="1"/>
  <c r="M403" i="2" s="1"/>
  <c r="G403" i="2" a="1"/>
  <c r="G403" i="2" s="1"/>
  <c r="H403" i="2" s="1"/>
  <c r="Z402" i="2" a="1"/>
  <c r="Z402" i="2" s="1"/>
  <c r="M402" i="2" a="1"/>
  <c r="M402" i="2" s="1"/>
  <c r="G402" i="2" a="1"/>
  <c r="G402" i="2" s="1"/>
  <c r="H402" i="2" s="1"/>
  <c r="Z401" i="2" a="1"/>
  <c r="Z401" i="2" s="1"/>
  <c r="M401" i="2" a="1"/>
  <c r="M401" i="2" s="1"/>
  <c r="G401" i="2" a="1"/>
  <c r="G401" i="2" s="1"/>
  <c r="H401" i="2" s="1"/>
  <c r="Z400" i="2" a="1"/>
  <c r="Z400" i="2" s="1"/>
  <c r="M400" i="2" a="1"/>
  <c r="M400" i="2" s="1"/>
  <c r="G400" i="2" a="1"/>
  <c r="G400" i="2" s="1"/>
  <c r="H400" i="2" s="1"/>
  <c r="Z399" i="2" a="1"/>
  <c r="Z399" i="2" s="1"/>
  <c r="M399" i="2" a="1"/>
  <c r="M399" i="2" s="1"/>
  <c r="G399" i="2" a="1"/>
  <c r="G399" i="2" s="1"/>
  <c r="H399" i="2" s="1"/>
  <c r="Z398" i="2" a="1"/>
  <c r="Z398" i="2" s="1"/>
  <c r="M398" i="2" a="1"/>
  <c r="M398" i="2" s="1"/>
  <c r="G398" i="2" a="1"/>
  <c r="G398" i="2" s="1"/>
  <c r="H398" i="2" s="1"/>
  <c r="Z397" i="2" a="1"/>
  <c r="Z397" i="2" s="1"/>
  <c r="M397" i="2" a="1"/>
  <c r="M397" i="2" s="1"/>
  <c r="G397" i="2" a="1"/>
  <c r="G397" i="2" s="1"/>
  <c r="H397" i="2" s="1"/>
  <c r="Z396" i="2" a="1"/>
  <c r="Z396" i="2" s="1"/>
  <c r="M396" i="2" a="1"/>
  <c r="M396" i="2" s="1"/>
  <c r="G396" i="2" a="1"/>
  <c r="G396" i="2" s="1"/>
  <c r="H396" i="2" s="1"/>
  <c r="Z395" i="2" a="1"/>
  <c r="Z395" i="2" s="1"/>
  <c r="M395" i="2" a="1"/>
  <c r="M395" i="2" s="1"/>
  <c r="G395" i="2" a="1"/>
  <c r="G395" i="2" s="1"/>
  <c r="H395" i="2" s="1"/>
  <c r="Z394" i="2" a="1"/>
  <c r="Z394" i="2" s="1"/>
  <c r="M394" i="2" a="1"/>
  <c r="M394" i="2" s="1"/>
  <c r="G394" i="2" a="1"/>
  <c r="G394" i="2" s="1"/>
  <c r="H394" i="2" s="1"/>
  <c r="Z393" i="2" a="1"/>
  <c r="Z393" i="2" s="1"/>
  <c r="M393" i="2" a="1"/>
  <c r="M393" i="2" s="1"/>
  <c r="G393" i="2" a="1"/>
  <c r="G393" i="2" s="1"/>
  <c r="H393" i="2" s="1"/>
  <c r="Z392" i="2" a="1"/>
  <c r="Z392" i="2" s="1"/>
  <c r="M392" i="2" a="1"/>
  <c r="M392" i="2" s="1"/>
  <c r="G392" i="2" a="1"/>
  <c r="G392" i="2" s="1"/>
  <c r="H392" i="2" s="1"/>
  <c r="Z391" i="2" a="1"/>
  <c r="Z391" i="2" s="1"/>
  <c r="M391" i="2" a="1"/>
  <c r="M391" i="2" s="1"/>
  <c r="G391" i="2" a="1"/>
  <c r="G391" i="2" s="1"/>
  <c r="H391" i="2" s="1"/>
  <c r="Z390" i="2" a="1"/>
  <c r="Z390" i="2" s="1"/>
  <c r="M390" i="2" a="1"/>
  <c r="M390" i="2" s="1"/>
  <c r="G390" i="2" a="1"/>
  <c r="G390" i="2" s="1"/>
  <c r="H390" i="2" s="1"/>
  <c r="Z389" i="2" a="1"/>
  <c r="Z389" i="2" s="1"/>
  <c r="M389" i="2" a="1"/>
  <c r="M389" i="2" s="1"/>
  <c r="G389" i="2" a="1"/>
  <c r="G389" i="2" s="1"/>
  <c r="H389" i="2" s="1"/>
  <c r="Z388" i="2" a="1"/>
  <c r="Z388" i="2" s="1"/>
  <c r="M388" i="2" a="1"/>
  <c r="M388" i="2" s="1"/>
  <c r="G388" i="2" a="1"/>
  <c r="G388" i="2" s="1"/>
  <c r="H388" i="2" s="1"/>
  <c r="Z387" i="2" a="1"/>
  <c r="Z387" i="2" s="1"/>
  <c r="M387" i="2" a="1"/>
  <c r="M387" i="2" s="1"/>
  <c r="G387" i="2" a="1"/>
  <c r="G387" i="2" s="1"/>
  <c r="H387" i="2" s="1"/>
  <c r="Z386" i="2" a="1"/>
  <c r="Z386" i="2" s="1"/>
  <c r="M386" i="2" a="1"/>
  <c r="M386" i="2" s="1"/>
  <c r="G386" i="2" a="1"/>
  <c r="G386" i="2" s="1"/>
  <c r="H386" i="2" s="1"/>
  <c r="Z385" i="2" a="1"/>
  <c r="Z385" i="2" s="1"/>
  <c r="M385" i="2" a="1"/>
  <c r="M385" i="2" s="1"/>
  <c r="G385" i="2" a="1"/>
  <c r="G385" i="2" s="1"/>
  <c r="H385" i="2" s="1"/>
  <c r="Z384" i="2" a="1"/>
  <c r="Z384" i="2" s="1"/>
  <c r="M384" i="2" a="1"/>
  <c r="M384" i="2" s="1"/>
  <c r="G384" i="2" a="1"/>
  <c r="G384" i="2" s="1"/>
  <c r="H384" i="2" s="1"/>
  <c r="Z383" i="2" a="1"/>
  <c r="Z383" i="2" s="1"/>
  <c r="M383" i="2" a="1"/>
  <c r="M383" i="2" s="1"/>
  <c r="G383" i="2" a="1"/>
  <c r="G383" i="2" s="1"/>
  <c r="H383" i="2" s="1"/>
  <c r="Z382" i="2" a="1"/>
  <c r="Z382" i="2" s="1"/>
  <c r="M382" i="2" a="1"/>
  <c r="M382" i="2" s="1"/>
  <c r="G382" i="2" a="1"/>
  <c r="G382" i="2" s="1"/>
  <c r="H382" i="2" s="1"/>
  <c r="Z381" i="2" a="1"/>
  <c r="Z381" i="2" s="1"/>
  <c r="M381" i="2" a="1"/>
  <c r="M381" i="2" s="1"/>
  <c r="G381" i="2" a="1"/>
  <c r="G381" i="2" s="1"/>
  <c r="H381" i="2" s="1"/>
  <c r="Z380" i="2" a="1"/>
  <c r="Z380" i="2" s="1"/>
  <c r="M380" i="2" a="1"/>
  <c r="M380" i="2" s="1"/>
  <c r="G380" i="2" a="1"/>
  <c r="G380" i="2" s="1"/>
  <c r="H380" i="2" s="1"/>
  <c r="Z379" i="2" a="1"/>
  <c r="Z379" i="2" s="1"/>
  <c r="M379" i="2" a="1"/>
  <c r="M379" i="2" s="1"/>
  <c r="G379" i="2" a="1"/>
  <c r="G379" i="2" s="1"/>
  <c r="H379" i="2" s="1"/>
  <c r="Z378" i="2" a="1"/>
  <c r="Z378" i="2" s="1"/>
  <c r="M378" i="2" a="1"/>
  <c r="M378" i="2" s="1"/>
  <c r="G378" i="2" a="1"/>
  <c r="G378" i="2" s="1"/>
  <c r="H378" i="2" s="1"/>
  <c r="Z377" i="2" a="1"/>
  <c r="Z377" i="2" s="1"/>
  <c r="M377" i="2" a="1"/>
  <c r="M377" i="2" s="1"/>
  <c r="G377" i="2" a="1"/>
  <c r="G377" i="2" s="1"/>
  <c r="H377" i="2" s="1"/>
  <c r="Z376" i="2" a="1"/>
  <c r="Z376" i="2" s="1"/>
  <c r="M376" i="2" a="1"/>
  <c r="M376" i="2" s="1"/>
  <c r="G376" i="2" a="1"/>
  <c r="G376" i="2" s="1"/>
  <c r="H376" i="2" s="1"/>
  <c r="Z375" i="2" a="1"/>
  <c r="Z375" i="2" s="1"/>
  <c r="M375" i="2" a="1"/>
  <c r="M375" i="2" s="1"/>
  <c r="G375" i="2" a="1"/>
  <c r="G375" i="2" s="1"/>
  <c r="H375" i="2" s="1"/>
  <c r="Z374" i="2" a="1"/>
  <c r="Z374" i="2" s="1"/>
  <c r="M374" i="2" a="1"/>
  <c r="M374" i="2" s="1"/>
  <c r="G374" i="2" a="1"/>
  <c r="G374" i="2" s="1"/>
  <c r="H374" i="2" s="1"/>
  <c r="Z373" i="2" a="1"/>
  <c r="Z373" i="2" s="1"/>
  <c r="M373" i="2" a="1"/>
  <c r="M373" i="2" s="1"/>
  <c r="G373" i="2" a="1"/>
  <c r="G373" i="2" s="1"/>
  <c r="H373" i="2" s="1"/>
  <c r="Z372" i="2" a="1"/>
  <c r="Z372" i="2" s="1"/>
  <c r="M372" i="2" a="1"/>
  <c r="M372" i="2" s="1"/>
  <c r="G372" i="2" a="1"/>
  <c r="G372" i="2" s="1"/>
  <c r="H372" i="2" s="1"/>
  <c r="Z371" i="2" a="1"/>
  <c r="Z371" i="2" s="1"/>
  <c r="M371" i="2" a="1"/>
  <c r="M371" i="2" s="1"/>
  <c r="G371" i="2" a="1"/>
  <c r="G371" i="2" s="1"/>
  <c r="H371" i="2" s="1"/>
  <c r="Z370" i="2" a="1"/>
  <c r="Z370" i="2" s="1"/>
  <c r="M370" i="2" a="1"/>
  <c r="M370" i="2" s="1"/>
  <c r="G370" i="2" a="1"/>
  <c r="G370" i="2" s="1"/>
  <c r="H370" i="2" s="1"/>
  <c r="Z369" i="2" a="1"/>
  <c r="Z369" i="2" s="1"/>
  <c r="M369" i="2" a="1"/>
  <c r="M369" i="2" s="1"/>
  <c r="G369" i="2" a="1"/>
  <c r="G369" i="2" s="1"/>
  <c r="H369" i="2" s="1"/>
  <c r="Z368" i="2" a="1"/>
  <c r="Z368" i="2" s="1"/>
  <c r="M368" i="2" a="1"/>
  <c r="M368" i="2" s="1"/>
  <c r="G368" i="2" a="1"/>
  <c r="G368" i="2" s="1"/>
  <c r="H368" i="2" s="1"/>
  <c r="Z367" i="2" a="1"/>
  <c r="Z367" i="2" s="1"/>
  <c r="M367" i="2" a="1"/>
  <c r="M367" i="2" s="1"/>
  <c r="G367" i="2" a="1"/>
  <c r="G367" i="2" s="1"/>
  <c r="H367" i="2" s="1"/>
  <c r="Z366" i="2" a="1"/>
  <c r="Z366" i="2" s="1"/>
  <c r="M366" i="2" a="1"/>
  <c r="M366" i="2" s="1"/>
  <c r="G366" i="2" a="1"/>
  <c r="G366" i="2" s="1"/>
  <c r="H366" i="2" s="1"/>
  <c r="Z365" i="2" a="1"/>
  <c r="Z365" i="2" s="1"/>
  <c r="M365" i="2" a="1"/>
  <c r="M365" i="2" s="1"/>
  <c r="G365" i="2" a="1"/>
  <c r="G365" i="2" s="1"/>
  <c r="H365" i="2" s="1"/>
  <c r="Z364" i="2" a="1"/>
  <c r="Z364" i="2" s="1"/>
  <c r="M364" i="2" a="1"/>
  <c r="M364" i="2" s="1"/>
  <c r="G364" i="2" a="1"/>
  <c r="G364" i="2" s="1"/>
  <c r="H364" i="2" s="1"/>
  <c r="Z363" i="2" a="1"/>
  <c r="Z363" i="2" s="1"/>
  <c r="M363" i="2" a="1"/>
  <c r="M363" i="2" s="1"/>
  <c r="G363" i="2" a="1"/>
  <c r="G363" i="2" s="1"/>
  <c r="H363" i="2" s="1"/>
  <c r="Z362" i="2" a="1"/>
  <c r="Z362" i="2" s="1"/>
  <c r="M362" i="2" a="1"/>
  <c r="M362" i="2" s="1"/>
  <c r="G362" i="2" a="1"/>
  <c r="G362" i="2" s="1"/>
  <c r="H362" i="2" s="1"/>
  <c r="Z361" i="2" a="1"/>
  <c r="Z361" i="2" s="1"/>
  <c r="M361" i="2" a="1"/>
  <c r="M361" i="2" s="1"/>
  <c r="G361" i="2" a="1"/>
  <c r="G361" i="2" s="1"/>
  <c r="H361" i="2" s="1"/>
  <c r="Z360" i="2" a="1"/>
  <c r="Z360" i="2" s="1"/>
  <c r="M360" i="2" a="1"/>
  <c r="M360" i="2" s="1"/>
  <c r="G360" i="2" a="1"/>
  <c r="G360" i="2" s="1"/>
  <c r="H360" i="2" s="1"/>
  <c r="Z359" i="2" a="1"/>
  <c r="Z359" i="2" s="1"/>
  <c r="M359" i="2" a="1"/>
  <c r="M359" i="2" s="1"/>
  <c r="G359" i="2" a="1"/>
  <c r="G359" i="2" s="1"/>
  <c r="H359" i="2" s="1"/>
  <c r="Z358" i="2" a="1"/>
  <c r="Z358" i="2" s="1"/>
  <c r="M358" i="2" a="1"/>
  <c r="M358" i="2" s="1"/>
  <c r="G358" i="2" a="1"/>
  <c r="G358" i="2" s="1"/>
  <c r="H358" i="2" s="1"/>
  <c r="Z357" i="2" a="1"/>
  <c r="Z357" i="2" s="1"/>
  <c r="M357" i="2" a="1"/>
  <c r="M357" i="2" s="1"/>
  <c r="G357" i="2" a="1"/>
  <c r="G357" i="2" s="1"/>
  <c r="H357" i="2" s="1"/>
  <c r="Z356" i="2" a="1"/>
  <c r="Z356" i="2" s="1"/>
  <c r="M356" i="2" a="1"/>
  <c r="M356" i="2" s="1"/>
  <c r="G356" i="2" a="1"/>
  <c r="G356" i="2" s="1"/>
  <c r="H356" i="2" s="1"/>
  <c r="Z355" i="2" a="1"/>
  <c r="Z355" i="2" s="1"/>
  <c r="M355" i="2" a="1"/>
  <c r="M355" i="2" s="1"/>
  <c r="G355" i="2" a="1"/>
  <c r="G355" i="2" s="1"/>
  <c r="H355" i="2" s="1"/>
  <c r="Z354" i="2" a="1"/>
  <c r="Z354" i="2" s="1"/>
  <c r="M354" i="2" a="1"/>
  <c r="M354" i="2" s="1"/>
  <c r="G354" i="2" a="1"/>
  <c r="G354" i="2" s="1"/>
  <c r="H354" i="2" s="1"/>
  <c r="Z353" i="2" a="1"/>
  <c r="Z353" i="2" s="1"/>
  <c r="M353" i="2" a="1"/>
  <c r="M353" i="2" s="1"/>
  <c r="G353" i="2" a="1"/>
  <c r="G353" i="2" s="1"/>
  <c r="H353" i="2" s="1"/>
  <c r="Z352" i="2" a="1"/>
  <c r="Z352" i="2" s="1"/>
  <c r="M352" i="2" a="1"/>
  <c r="M352" i="2" s="1"/>
  <c r="G352" i="2" a="1"/>
  <c r="G352" i="2" s="1"/>
  <c r="H352" i="2" s="1"/>
  <c r="Z351" i="2" a="1"/>
  <c r="Z351" i="2" s="1"/>
  <c r="M351" i="2" a="1"/>
  <c r="M351" i="2" s="1"/>
  <c r="G351" i="2" a="1"/>
  <c r="G351" i="2" s="1"/>
  <c r="H351" i="2" s="1"/>
  <c r="Z350" i="2" a="1"/>
  <c r="Z350" i="2" s="1"/>
  <c r="M350" i="2" a="1"/>
  <c r="M350" i="2" s="1"/>
  <c r="G350" i="2" a="1"/>
  <c r="G350" i="2" s="1"/>
  <c r="H350" i="2" s="1"/>
  <c r="Z349" i="2" a="1"/>
  <c r="Z349" i="2" s="1"/>
  <c r="M349" i="2" a="1"/>
  <c r="M349" i="2" s="1"/>
  <c r="G349" i="2" a="1"/>
  <c r="G349" i="2" s="1"/>
  <c r="H349" i="2" s="1"/>
  <c r="Z348" i="2" a="1"/>
  <c r="Z348" i="2" s="1"/>
  <c r="M348" i="2" a="1"/>
  <c r="M348" i="2" s="1"/>
  <c r="G348" i="2" a="1"/>
  <c r="G348" i="2" s="1"/>
  <c r="H348" i="2" s="1"/>
  <c r="Z347" i="2" a="1"/>
  <c r="Z347" i="2" s="1"/>
  <c r="M347" i="2" a="1"/>
  <c r="M347" i="2" s="1"/>
  <c r="G347" i="2" a="1"/>
  <c r="G347" i="2" s="1"/>
  <c r="H347" i="2" s="1"/>
  <c r="Z346" i="2" a="1"/>
  <c r="Z346" i="2" s="1"/>
  <c r="M346" i="2" a="1"/>
  <c r="M346" i="2" s="1"/>
  <c r="G346" i="2" a="1"/>
  <c r="G346" i="2" s="1"/>
  <c r="H346" i="2" s="1"/>
  <c r="Z345" i="2" a="1"/>
  <c r="Z345" i="2" s="1"/>
  <c r="M345" i="2" a="1"/>
  <c r="M345" i="2" s="1"/>
  <c r="G345" i="2" a="1"/>
  <c r="G345" i="2" s="1"/>
  <c r="H345" i="2" s="1"/>
  <c r="Z344" i="2" a="1"/>
  <c r="Z344" i="2" s="1"/>
  <c r="M344" i="2" a="1"/>
  <c r="M344" i="2" s="1"/>
  <c r="G344" i="2" a="1"/>
  <c r="G344" i="2" s="1"/>
  <c r="H344" i="2" s="1"/>
  <c r="Z343" i="2" a="1"/>
  <c r="Z343" i="2" s="1"/>
  <c r="M343" i="2" a="1"/>
  <c r="M343" i="2" s="1"/>
  <c r="G343" i="2" a="1"/>
  <c r="G343" i="2" s="1"/>
  <c r="H343" i="2" s="1"/>
  <c r="Z342" i="2" a="1"/>
  <c r="Z342" i="2" s="1"/>
  <c r="M342" i="2" a="1"/>
  <c r="M342" i="2" s="1"/>
  <c r="G342" i="2" a="1"/>
  <c r="G342" i="2" s="1"/>
  <c r="H342" i="2" s="1"/>
  <c r="Z341" i="2" a="1"/>
  <c r="Z341" i="2" s="1"/>
  <c r="M341" i="2" a="1"/>
  <c r="M341" i="2" s="1"/>
  <c r="G341" i="2" a="1"/>
  <c r="G341" i="2" s="1"/>
  <c r="H341" i="2" s="1"/>
  <c r="Z340" i="2" a="1"/>
  <c r="Z340" i="2" s="1"/>
  <c r="M340" i="2" a="1"/>
  <c r="M340" i="2" s="1"/>
  <c r="G340" i="2" a="1"/>
  <c r="G340" i="2" s="1"/>
  <c r="H340" i="2" s="1"/>
  <c r="Z339" i="2" a="1"/>
  <c r="Z339" i="2" s="1"/>
  <c r="M339" i="2" a="1"/>
  <c r="M339" i="2" s="1"/>
  <c r="G339" i="2" a="1"/>
  <c r="G339" i="2" s="1"/>
  <c r="H339" i="2" s="1"/>
  <c r="Z338" i="2" a="1"/>
  <c r="Z338" i="2" s="1"/>
  <c r="M338" i="2" a="1"/>
  <c r="M338" i="2" s="1"/>
  <c r="G338" i="2" a="1"/>
  <c r="G338" i="2" s="1"/>
  <c r="H338" i="2" s="1"/>
  <c r="Z337" i="2" a="1"/>
  <c r="Z337" i="2" s="1"/>
  <c r="M337" i="2" a="1"/>
  <c r="M337" i="2" s="1"/>
  <c r="G337" i="2" a="1"/>
  <c r="G337" i="2" s="1"/>
  <c r="H337" i="2" s="1"/>
  <c r="Z336" i="2" a="1"/>
  <c r="Z336" i="2" s="1"/>
  <c r="M336" i="2" a="1"/>
  <c r="M336" i="2" s="1"/>
  <c r="G336" i="2" a="1"/>
  <c r="G336" i="2" s="1"/>
  <c r="H336" i="2" s="1"/>
  <c r="Z335" i="2" a="1"/>
  <c r="Z335" i="2" s="1"/>
  <c r="M335" i="2" a="1"/>
  <c r="M335" i="2" s="1"/>
  <c r="G335" i="2" a="1"/>
  <c r="G335" i="2" s="1"/>
  <c r="H335" i="2" s="1"/>
  <c r="Z334" i="2" a="1"/>
  <c r="Z334" i="2" s="1"/>
  <c r="M334" i="2" a="1"/>
  <c r="M334" i="2" s="1"/>
  <c r="G334" i="2" a="1"/>
  <c r="G334" i="2" s="1"/>
  <c r="H334" i="2" s="1"/>
  <c r="Z333" i="2" a="1"/>
  <c r="Z333" i="2" s="1"/>
  <c r="M333" i="2" a="1"/>
  <c r="M333" i="2" s="1"/>
  <c r="G333" i="2" a="1"/>
  <c r="G333" i="2" s="1"/>
  <c r="H333" i="2" s="1"/>
  <c r="Z332" i="2" a="1"/>
  <c r="Z332" i="2" s="1"/>
  <c r="M332" i="2" a="1"/>
  <c r="M332" i="2" s="1"/>
  <c r="G332" i="2" a="1"/>
  <c r="G332" i="2" s="1"/>
  <c r="H332" i="2" s="1"/>
  <c r="Z331" i="2" a="1"/>
  <c r="Z331" i="2" s="1"/>
  <c r="M331" i="2" a="1"/>
  <c r="M331" i="2" s="1"/>
  <c r="G331" i="2" a="1"/>
  <c r="G331" i="2" s="1"/>
  <c r="H331" i="2" s="1"/>
  <c r="Z330" i="2" a="1"/>
  <c r="Z330" i="2" s="1"/>
  <c r="M330" i="2" a="1"/>
  <c r="M330" i="2" s="1"/>
  <c r="G330" i="2" a="1"/>
  <c r="G330" i="2" s="1"/>
  <c r="H330" i="2" s="1"/>
  <c r="Z329" i="2" a="1"/>
  <c r="Z329" i="2" s="1"/>
  <c r="M329" i="2" a="1"/>
  <c r="M329" i="2" s="1"/>
  <c r="G329" i="2" a="1"/>
  <c r="G329" i="2" s="1"/>
  <c r="H329" i="2" s="1"/>
  <c r="Z328" i="2" a="1"/>
  <c r="Z328" i="2" s="1"/>
  <c r="M328" i="2" a="1"/>
  <c r="M328" i="2" s="1"/>
  <c r="G328" i="2" a="1"/>
  <c r="G328" i="2" s="1"/>
  <c r="H328" i="2" s="1"/>
  <c r="Z327" i="2" a="1"/>
  <c r="Z327" i="2" s="1"/>
  <c r="M327" i="2" a="1"/>
  <c r="M327" i="2" s="1"/>
  <c r="G327" i="2" a="1"/>
  <c r="G327" i="2" s="1"/>
  <c r="H327" i="2" s="1"/>
  <c r="Z326" i="2" a="1"/>
  <c r="Z326" i="2" s="1"/>
  <c r="M326" i="2" a="1"/>
  <c r="M326" i="2" s="1"/>
  <c r="G326" i="2" a="1"/>
  <c r="G326" i="2" s="1"/>
  <c r="H326" i="2" s="1"/>
  <c r="Z325" i="2" a="1"/>
  <c r="Z325" i="2" s="1"/>
  <c r="M325" i="2" a="1"/>
  <c r="M325" i="2" s="1"/>
  <c r="G325" i="2" a="1"/>
  <c r="G325" i="2" s="1"/>
  <c r="H325" i="2" s="1"/>
  <c r="Z324" i="2" a="1"/>
  <c r="Z324" i="2" s="1"/>
  <c r="M324" i="2" a="1"/>
  <c r="M324" i="2" s="1"/>
  <c r="G324" i="2" a="1"/>
  <c r="G324" i="2" s="1"/>
  <c r="H324" i="2" s="1"/>
  <c r="Z323" i="2" a="1"/>
  <c r="Z323" i="2" s="1"/>
  <c r="M323" i="2" a="1"/>
  <c r="M323" i="2" s="1"/>
  <c r="G323" i="2" a="1"/>
  <c r="G323" i="2" s="1"/>
  <c r="H323" i="2" s="1"/>
  <c r="Z322" i="2" a="1"/>
  <c r="Z322" i="2" s="1"/>
  <c r="M322" i="2" a="1"/>
  <c r="M322" i="2" s="1"/>
  <c r="G322" i="2" a="1"/>
  <c r="G322" i="2" s="1"/>
  <c r="H322" i="2" s="1"/>
  <c r="Z321" i="2" a="1"/>
  <c r="Z321" i="2" s="1"/>
  <c r="M321" i="2" a="1"/>
  <c r="M321" i="2" s="1"/>
  <c r="G321" i="2" a="1"/>
  <c r="G321" i="2" s="1"/>
  <c r="H321" i="2" s="1"/>
  <c r="Z320" i="2" a="1"/>
  <c r="Z320" i="2" s="1"/>
  <c r="M320" i="2" a="1"/>
  <c r="M320" i="2" s="1"/>
  <c r="G320" i="2" a="1"/>
  <c r="G320" i="2" s="1"/>
  <c r="H320" i="2" s="1"/>
  <c r="Z319" i="2" a="1"/>
  <c r="Z319" i="2" s="1"/>
  <c r="M319" i="2" a="1"/>
  <c r="M319" i="2" s="1"/>
  <c r="G319" i="2" a="1"/>
  <c r="G319" i="2" s="1"/>
  <c r="H319" i="2" s="1"/>
  <c r="Z318" i="2" a="1"/>
  <c r="Z318" i="2" s="1"/>
  <c r="M318" i="2" a="1"/>
  <c r="M318" i="2" s="1"/>
  <c r="G318" i="2" a="1"/>
  <c r="G318" i="2" s="1"/>
  <c r="H318" i="2" s="1"/>
  <c r="Z317" i="2" a="1"/>
  <c r="Z317" i="2" s="1"/>
  <c r="M317" i="2" a="1"/>
  <c r="M317" i="2" s="1"/>
  <c r="G317" i="2" a="1"/>
  <c r="G317" i="2" s="1"/>
  <c r="H317" i="2" s="1"/>
  <c r="Z316" i="2" a="1"/>
  <c r="Z316" i="2" s="1"/>
  <c r="M316" i="2" a="1"/>
  <c r="M316" i="2" s="1"/>
  <c r="G316" i="2" a="1"/>
  <c r="G316" i="2" s="1"/>
  <c r="H316" i="2" s="1"/>
  <c r="Z315" i="2" a="1"/>
  <c r="Z315" i="2" s="1"/>
  <c r="M315" i="2" a="1"/>
  <c r="M315" i="2" s="1"/>
  <c r="G315" i="2" a="1"/>
  <c r="G315" i="2" s="1"/>
  <c r="H315" i="2" s="1"/>
  <c r="Z314" i="2" a="1"/>
  <c r="Z314" i="2" s="1"/>
  <c r="M314" i="2" a="1"/>
  <c r="M314" i="2" s="1"/>
  <c r="G314" i="2" a="1"/>
  <c r="G314" i="2" s="1"/>
  <c r="H314" i="2" s="1"/>
  <c r="Z313" i="2" a="1"/>
  <c r="Z313" i="2" s="1"/>
  <c r="M313" i="2" a="1"/>
  <c r="M313" i="2" s="1"/>
  <c r="G313" i="2" a="1"/>
  <c r="G313" i="2" s="1"/>
  <c r="H313" i="2" s="1"/>
  <c r="Z312" i="2" a="1"/>
  <c r="Z312" i="2" s="1"/>
  <c r="M312" i="2" a="1"/>
  <c r="M312" i="2" s="1"/>
  <c r="G312" i="2" a="1"/>
  <c r="G312" i="2" s="1"/>
  <c r="H312" i="2" s="1"/>
  <c r="Z311" i="2" a="1"/>
  <c r="Z311" i="2" s="1"/>
  <c r="M311" i="2" a="1"/>
  <c r="M311" i="2" s="1"/>
  <c r="G311" i="2" a="1"/>
  <c r="G311" i="2" s="1"/>
  <c r="H311" i="2" s="1"/>
  <c r="Z310" i="2" a="1"/>
  <c r="Z310" i="2" s="1"/>
  <c r="M310" i="2" a="1"/>
  <c r="M310" i="2" s="1"/>
  <c r="G310" i="2" a="1"/>
  <c r="G310" i="2" s="1"/>
  <c r="H310" i="2" s="1"/>
  <c r="Z309" i="2" a="1"/>
  <c r="Z309" i="2" s="1"/>
  <c r="M309" i="2" a="1"/>
  <c r="M309" i="2" s="1"/>
  <c r="G309" i="2" a="1"/>
  <c r="G309" i="2" s="1"/>
  <c r="H309" i="2" s="1"/>
  <c r="Z308" i="2" a="1"/>
  <c r="Z308" i="2" s="1"/>
  <c r="M308" i="2" a="1"/>
  <c r="M308" i="2" s="1"/>
  <c r="G308" i="2" a="1"/>
  <c r="G308" i="2" s="1"/>
  <c r="H308" i="2" s="1"/>
  <c r="Z307" i="2" a="1"/>
  <c r="Z307" i="2" s="1"/>
  <c r="M307" i="2" a="1"/>
  <c r="M307" i="2" s="1"/>
  <c r="G307" i="2" a="1"/>
  <c r="G307" i="2" s="1"/>
  <c r="H307" i="2" s="1"/>
  <c r="Z306" i="2" a="1"/>
  <c r="Z306" i="2" s="1"/>
  <c r="M306" i="2" a="1"/>
  <c r="M306" i="2" s="1"/>
  <c r="G306" i="2" a="1"/>
  <c r="G306" i="2" s="1"/>
  <c r="H306" i="2" s="1"/>
  <c r="Z305" i="2" a="1"/>
  <c r="Z305" i="2" s="1"/>
  <c r="M305" i="2" a="1"/>
  <c r="M305" i="2" s="1"/>
  <c r="G305" i="2" a="1"/>
  <c r="G305" i="2" s="1"/>
  <c r="H305" i="2" s="1"/>
  <c r="Z304" i="2" a="1"/>
  <c r="Z304" i="2" s="1"/>
  <c r="M304" i="2" a="1"/>
  <c r="M304" i="2" s="1"/>
  <c r="G304" i="2" a="1"/>
  <c r="G304" i="2" s="1"/>
  <c r="H304" i="2" s="1"/>
  <c r="Z303" i="2" a="1"/>
  <c r="Z303" i="2" s="1"/>
  <c r="M303" i="2" a="1"/>
  <c r="M303" i="2" s="1"/>
  <c r="G303" i="2" a="1"/>
  <c r="G303" i="2" s="1"/>
  <c r="H303" i="2" s="1"/>
  <c r="Z302" i="2" a="1"/>
  <c r="Z302" i="2" s="1"/>
  <c r="M302" i="2" a="1"/>
  <c r="M302" i="2" s="1"/>
  <c r="G302" i="2" a="1"/>
  <c r="G302" i="2" s="1"/>
  <c r="H302" i="2" s="1"/>
  <c r="Z301" i="2" a="1"/>
  <c r="Z301" i="2" s="1"/>
  <c r="M301" i="2" a="1"/>
  <c r="M301" i="2" s="1"/>
  <c r="G301" i="2" a="1"/>
  <c r="G301" i="2" s="1"/>
  <c r="H301" i="2" s="1"/>
  <c r="Z300" i="2" a="1"/>
  <c r="Z300" i="2" s="1"/>
  <c r="M300" i="2" a="1"/>
  <c r="M300" i="2" s="1"/>
  <c r="G300" i="2" a="1"/>
  <c r="G300" i="2" s="1"/>
  <c r="H300" i="2" s="1"/>
  <c r="Z299" i="2" a="1"/>
  <c r="Z299" i="2" s="1"/>
  <c r="M299" i="2" a="1"/>
  <c r="M299" i="2" s="1"/>
  <c r="G299" i="2" a="1"/>
  <c r="G299" i="2" s="1"/>
  <c r="H299" i="2" s="1"/>
  <c r="Z298" i="2" a="1"/>
  <c r="Z298" i="2" s="1"/>
  <c r="M298" i="2" a="1"/>
  <c r="M298" i="2" s="1"/>
  <c r="G298" i="2" a="1"/>
  <c r="G298" i="2" s="1"/>
  <c r="H298" i="2" s="1"/>
  <c r="Z297" i="2" a="1"/>
  <c r="Z297" i="2" s="1"/>
  <c r="M297" i="2" a="1"/>
  <c r="M297" i="2" s="1"/>
  <c r="G297" i="2" a="1"/>
  <c r="G297" i="2" s="1"/>
  <c r="H297" i="2" s="1"/>
  <c r="Z296" i="2" a="1"/>
  <c r="Z296" i="2" s="1"/>
  <c r="M296" i="2" a="1"/>
  <c r="M296" i="2" s="1"/>
  <c r="G296" i="2" a="1"/>
  <c r="G296" i="2" s="1"/>
  <c r="H296" i="2" s="1"/>
  <c r="Z295" i="2" a="1"/>
  <c r="Z295" i="2" s="1"/>
  <c r="M295" i="2" a="1"/>
  <c r="M295" i="2" s="1"/>
  <c r="G295" i="2" a="1"/>
  <c r="G295" i="2" s="1"/>
  <c r="H295" i="2" s="1"/>
  <c r="Z294" i="2" a="1"/>
  <c r="Z294" i="2" s="1"/>
  <c r="M294" i="2" a="1"/>
  <c r="M294" i="2" s="1"/>
  <c r="G294" i="2" a="1"/>
  <c r="G294" i="2" s="1"/>
  <c r="H294" i="2" s="1"/>
  <c r="Z293" i="2" a="1"/>
  <c r="Z293" i="2" s="1"/>
  <c r="M293" i="2" a="1"/>
  <c r="M293" i="2" s="1"/>
  <c r="G293" i="2" a="1"/>
  <c r="G293" i="2" s="1"/>
  <c r="H293" i="2" s="1"/>
  <c r="Z292" i="2" a="1"/>
  <c r="Z292" i="2" s="1"/>
  <c r="M292" i="2" a="1"/>
  <c r="M292" i="2" s="1"/>
  <c r="G292" i="2" a="1"/>
  <c r="G292" i="2" s="1"/>
  <c r="H292" i="2" s="1"/>
  <c r="Z291" i="2" a="1"/>
  <c r="Z291" i="2" s="1"/>
  <c r="M291" i="2" a="1"/>
  <c r="M291" i="2" s="1"/>
  <c r="G291" i="2" a="1"/>
  <c r="G291" i="2" s="1"/>
  <c r="H291" i="2" s="1"/>
  <c r="Z290" i="2" a="1"/>
  <c r="Z290" i="2" s="1"/>
  <c r="M290" i="2" a="1"/>
  <c r="M290" i="2" s="1"/>
  <c r="G290" i="2" a="1"/>
  <c r="G290" i="2" s="1"/>
  <c r="H290" i="2" s="1"/>
  <c r="Z289" i="2" a="1"/>
  <c r="Z289" i="2" s="1"/>
  <c r="M289" i="2" a="1"/>
  <c r="M289" i="2" s="1"/>
  <c r="G289" i="2" a="1"/>
  <c r="G289" i="2" s="1"/>
  <c r="H289" i="2" s="1"/>
  <c r="Z288" i="2" a="1"/>
  <c r="Z288" i="2" s="1"/>
  <c r="M288" i="2" a="1"/>
  <c r="M288" i="2" s="1"/>
  <c r="G288" i="2" a="1"/>
  <c r="G288" i="2" s="1"/>
  <c r="H288" i="2" s="1"/>
  <c r="Z287" i="2" a="1"/>
  <c r="Z287" i="2" s="1"/>
  <c r="M287" i="2" a="1"/>
  <c r="M287" i="2" s="1"/>
  <c r="G287" i="2" a="1"/>
  <c r="G287" i="2" s="1"/>
  <c r="H287" i="2" s="1"/>
  <c r="Z286" i="2" a="1"/>
  <c r="Z286" i="2" s="1"/>
  <c r="M286" i="2" a="1"/>
  <c r="M286" i="2" s="1"/>
  <c r="G286" i="2" a="1"/>
  <c r="G286" i="2" s="1"/>
  <c r="H286" i="2" s="1"/>
  <c r="Z285" i="2" a="1"/>
  <c r="Z285" i="2" s="1"/>
  <c r="M285" i="2" a="1"/>
  <c r="M285" i="2" s="1"/>
  <c r="G285" i="2" a="1"/>
  <c r="G285" i="2" s="1"/>
  <c r="H285" i="2" s="1"/>
  <c r="Z284" i="2" a="1"/>
  <c r="Z284" i="2" s="1"/>
  <c r="M284" i="2" a="1"/>
  <c r="M284" i="2" s="1"/>
  <c r="G284" i="2" a="1"/>
  <c r="G284" i="2" s="1"/>
  <c r="H284" i="2" s="1"/>
  <c r="Z283" i="2" a="1"/>
  <c r="Z283" i="2" s="1"/>
  <c r="M283" i="2" a="1"/>
  <c r="M283" i="2" s="1"/>
  <c r="G283" i="2" a="1"/>
  <c r="G283" i="2" s="1"/>
  <c r="H283" i="2" s="1"/>
  <c r="Z282" i="2" a="1"/>
  <c r="Z282" i="2" s="1"/>
  <c r="M282" i="2" a="1"/>
  <c r="M282" i="2" s="1"/>
  <c r="G282" i="2" a="1"/>
  <c r="G282" i="2" s="1"/>
  <c r="H282" i="2" s="1"/>
  <c r="Z281" i="2" a="1"/>
  <c r="Z281" i="2" s="1"/>
  <c r="M281" i="2" a="1"/>
  <c r="M281" i="2" s="1"/>
  <c r="G281" i="2" a="1"/>
  <c r="G281" i="2" s="1"/>
  <c r="H281" i="2" s="1"/>
  <c r="Z280" i="2" a="1"/>
  <c r="Z280" i="2" s="1"/>
  <c r="M280" i="2" a="1"/>
  <c r="M280" i="2" s="1"/>
  <c r="G280" i="2" a="1"/>
  <c r="G280" i="2" s="1"/>
  <c r="H280" i="2" s="1"/>
  <c r="Z279" i="2" a="1"/>
  <c r="Z279" i="2" s="1"/>
  <c r="M279" i="2" a="1"/>
  <c r="M279" i="2" s="1"/>
  <c r="G279" i="2" a="1"/>
  <c r="G279" i="2" s="1"/>
  <c r="H279" i="2" s="1"/>
  <c r="Z278" i="2" a="1"/>
  <c r="Z278" i="2" s="1"/>
  <c r="M278" i="2" a="1"/>
  <c r="M278" i="2" s="1"/>
  <c r="G278" i="2" a="1"/>
  <c r="G278" i="2" s="1"/>
  <c r="H278" i="2" s="1"/>
  <c r="Z277" i="2" a="1"/>
  <c r="Z277" i="2" s="1"/>
  <c r="M277" i="2" a="1"/>
  <c r="M277" i="2" s="1"/>
  <c r="G277" i="2" a="1"/>
  <c r="G277" i="2" s="1"/>
  <c r="H277" i="2" s="1"/>
  <c r="Z276" i="2" a="1"/>
  <c r="Z276" i="2" s="1"/>
  <c r="M276" i="2" a="1"/>
  <c r="M276" i="2" s="1"/>
  <c r="G276" i="2" a="1"/>
  <c r="G276" i="2" s="1"/>
  <c r="H276" i="2" s="1"/>
  <c r="Z275" i="2" a="1"/>
  <c r="Z275" i="2" s="1"/>
  <c r="M275" i="2" a="1"/>
  <c r="M275" i="2" s="1"/>
  <c r="G275" i="2" a="1"/>
  <c r="G275" i="2" s="1"/>
  <c r="H275" i="2" s="1"/>
  <c r="Z274" i="2" a="1"/>
  <c r="Z274" i="2" s="1"/>
  <c r="M274" i="2" a="1"/>
  <c r="M274" i="2" s="1"/>
  <c r="G274" i="2" a="1"/>
  <c r="G274" i="2" s="1"/>
  <c r="H274" i="2" s="1"/>
  <c r="Z273" i="2" a="1"/>
  <c r="Z273" i="2" s="1"/>
  <c r="M273" i="2" a="1"/>
  <c r="M273" i="2" s="1"/>
  <c r="G273" i="2" a="1"/>
  <c r="G273" i="2" s="1"/>
  <c r="H273" i="2" s="1"/>
  <c r="Z272" i="2" a="1"/>
  <c r="Z272" i="2" s="1"/>
  <c r="M272" i="2" a="1"/>
  <c r="M272" i="2" s="1"/>
  <c r="G272" i="2" a="1"/>
  <c r="G272" i="2" s="1"/>
  <c r="H272" i="2" s="1"/>
  <c r="Z271" i="2" a="1"/>
  <c r="Z271" i="2" s="1"/>
  <c r="M271" i="2" a="1"/>
  <c r="M271" i="2" s="1"/>
  <c r="G271" i="2" a="1"/>
  <c r="G271" i="2" s="1"/>
  <c r="H271" i="2" s="1"/>
  <c r="Z270" i="2" a="1"/>
  <c r="Z270" i="2" s="1"/>
  <c r="M270" i="2" a="1"/>
  <c r="M270" i="2" s="1"/>
  <c r="G270" i="2" a="1"/>
  <c r="G270" i="2" s="1"/>
  <c r="H270" i="2" s="1"/>
  <c r="Z269" i="2" a="1"/>
  <c r="Z269" i="2" s="1"/>
  <c r="M269" i="2" a="1"/>
  <c r="M269" i="2" s="1"/>
  <c r="G269" i="2" a="1"/>
  <c r="G269" i="2" s="1"/>
  <c r="H269" i="2" s="1"/>
  <c r="Z268" i="2" a="1"/>
  <c r="Z268" i="2" s="1"/>
  <c r="M268" i="2" a="1"/>
  <c r="M268" i="2" s="1"/>
  <c r="G268" i="2" a="1"/>
  <c r="G268" i="2" s="1"/>
  <c r="H268" i="2" s="1"/>
  <c r="Z267" i="2" a="1"/>
  <c r="Z267" i="2" s="1"/>
  <c r="M267" i="2" a="1"/>
  <c r="M267" i="2" s="1"/>
  <c r="G267" i="2" a="1"/>
  <c r="G267" i="2" s="1"/>
  <c r="H267" i="2" s="1"/>
  <c r="Z266" i="2" a="1"/>
  <c r="Z266" i="2" s="1"/>
  <c r="M266" i="2" a="1"/>
  <c r="M266" i="2" s="1"/>
  <c r="G266" i="2" a="1"/>
  <c r="G266" i="2" s="1"/>
  <c r="H266" i="2" s="1"/>
  <c r="Z265" i="2" a="1"/>
  <c r="Z265" i="2" s="1"/>
  <c r="M265" i="2" a="1"/>
  <c r="M265" i="2" s="1"/>
  <c r="G265" i="2" a="1"/>
  <c r="G265" i="2" s="1"/>
  <c r="H265" i="2" s="1"/>
  <c r="Z264" i="2" a="1"/>
  <c r="Z264" i="2" s="1"/>
  <c r="M264" i="2" a="1"/>
  <c r="M264" i="2" s="1"/>
  <c r="G264" i="2" a="1"/>
  <c r="G264" i="2" s="1"/>
  <c r="H264" i="2" s="1"/>
  <c r="Z263" i="2" a="1"/>
  <c r="Z263" i="2" s="1"/>
  <c r="M263" i="2" a="1"/>
  <c r="M263" i="2" s="1"/>
  <c r="G263" i="2" a="1"/>
  <c r="G263" i="2" s="1"/>
  <c r="H263" i="2" s="1"/>
  <c r="Z262" i="2" a="1"/>
  <c r="Z262" i="2" s="1"/>
  <c r="M262" i="2" a="1"/>
  <c r="M262" i="2" s="1"/>
  <c r="G262" i="2" a="1"/>
  <c r="G262" i="2" s="1"/>
  <c r="H262" i="2" s="1"/>
  <c r="Z261" i="2" a="1"/>
  <c r="Z261" i="2" s="1"/>
  <c r="M261" i="2" a="1"/>
  <c r="M261" i="2" s="1"/>
  <c r="G261" i="2" a="1"/>
  <c r="G261" i="2" s="1"/>
  <c r="H261" i="2" s="1"/>
  <c r="Z260" i="2" a="1"/>
  <c r="Z260" i="2" s="1"/>
  <c r="M260" i="2" a="1"/>
  <c r="M260" i="2" s="1"/>
  <c r="G260" i="2" a="1"/>
  <c r="G260" i="2" s="1"/>
  <c r="H260" i="2" s="1"/>
  <c r="Z259" i="2" a="1"/>
  <c r="Z259" i="2" s="1"/>
  <c r="M259" i="2" a="1"/>
  <c r="M259" i="2" s="1"/>
  <c r="G259" i="2" a="1"/>
  <c r="G259" i="2" s="1"/>
  <c r="H259" i="2" s="1"/>
  <c r="Z258" i="2" a="1"/>
  <c r="Z258" i="2" s="1"/>
  <c r="M258" i="2" a="1"/>
  <c r="M258" i="2" s="1"/>
  <c r="G258" i="2" a="1"/>
  <c r="G258" i="2" s="1"/>
  <c r="H258" i="2" s="1"/>
  <c r="Z257" i="2" a="1"/>
  <c r="Z257" i="2" s="1"/>
  <c r="M257" i="2" a="1"/>
  <c r="M257" i="2" s="1"/>
  <c r="G257" i="2" a="1"/>
  <c r="G257" i="2" s="1"/>
  <c r="H257" i="2" s="1"/>
  <c r="Z256" i="2" a="1"/>
  <c r="Z256" i="2" s="1"/>
  <c r="M256" i="2" a="1"/>
  <c r="M256" i="2" s="1"/>
  <c r="G256" i="2" a="1"/>
  <c r="G256" i="2" s="1"/>
  <c r="H256" i="2" s="1"/>
  <c r="Z255" i="2" a="1"/>
  <c r="Z255" i="2" s="1"/>
  <c r="M255" i="2" a="1"/>
  <c r="M255" i="2" s="1"/>
  <c r="G255" i="2" a="1"/>
  <c r="G255" i="2" s="1"/>
  <c r="H255" i="2" s="1"/>
  <c r="Z254" i="2" a="1"/>
  <c r="Z254" i="2" s="1"/>
  <c r="M254" i="2" a="1"/>
  <c r="M254" i="2" s="1"/>
  <c r="G254" i="2" a="1"/>
  <c r="G254" i="2" s="1"/>
  <c r="H254" i="2" s="1"/>
  <c r="Z253" i="2" a="1"/>
  <c r="Z253" i="2" s="1"/>
  <c r="M253" i="2" a="1"/>
  <c r="M253" i="2" s="1"/>
  <c r="G253" i="2" a="1"/>
  <c r="G253" i="2" s="1"/>
  <c r="H253" i="2" s="1"/>
  <c r="Z252" i="2" a="1"/>
  <c r="Z252" i="2" s="1"/>
  <c r="M252" i="2" a="1"/>
  <c r="M252" i="2" s="1"/>
  <c r="G252" i="2" a="1"/>
  <c r="G252" i="2" s="1"/>
  <c r="H252" i="2" s="1"/>
  <c r="Z251" i="2" a="1"/>
  <c r="Z251" i="2" s="1"/>
  <c r="M251" i="2" a="1"/>
  <c r="M251" i="2" s="1"/>
  <c r="G251" i="2" a="1"/>
  <c r="G251" i="2" s="1"/>
  <c r="H251" i="2" s="1"/>
  <c r="Z250" i="2" a="1"/>
  <c r="Z250" i="2" s="1"/>
  <c r="M250" i="2" a="1"/>
  <c r="M250" i="2" s="1"/>
  <c r="G250" i="2" a="1"/>
  <c r="G250" i="2" s="1"/>
  <c r="H250" i="2" s="1"/>
  <c r="Z249" i="2" a="1"/>
  <c r="Z249" i="2" s="1"/>
  <c r="M249" i="2" a="1"/>
  <c r="M249" i="2" s="1"/>
  <c r="G249" i="2" a="1"/>
  <c r="G249" i="2" s="1"/>
  <c r="H249" i="2" s="1"/>
  <c r="Z248" i="2" a="1"/>
  <c r="Z248" i="2" s="1"/>
  <c r="M248" i="2" a="1"/>
  <c r="M248" i="2" s="1"/>
  <c r="G248" i="2" a="1"/>
  <c r="G248" i="2" s="1"/>
  <c r="H248" i="2" s="1"/>
  <c r="Z247" i="2" a="1"/>
  <c r="Z247" i="2" s="1"/>
  <c r="M247" i="2" a="1"/>
  <c r="M247" i="2" s="1"/>
  <c r="G247" i="2" a="1"/>
  <c r="G247" i="2" s="1"/>
  <c r="H247" i="2" s="1"/>
  <c r="Z246" i="2" a="1"/>
  <c r="Z246" i="2" s="1"/>
  <c r="M246" i="2" a="1"/>
  <c r="M246" i="2" s="1"/>
  <c r="G246" i="2" a="1"/>
  <c r="G246" i="2" s="1"/>
  <c r="H246" i="2" s="1"/>
  <c r="Z245" i="2" a="1"/>
  <c r="Z245" i="2" s="1"/>
  <c r="M245" i="2" a="1"/>
  <c r="M245" i="2" s="1"/>
  <c r="G245" i="2" a="1"/>
  <c r="G245" i="2" s="1"/>
  <c r="H245" i="2" s="1"/>
  <c r="Z244" i="2" a="1"/>
  <c r="Z244" i="2" s="1"/>
  <c r="M244" i="2" a="1"/>
  <c r="M244" i="2" s="1"/>
  <c r="G244" i="2" a="1"/>
  <c r="G244" i="2" s="1"/>
  <c r="H244" i="2" s="1"/>
  <c r="Z243" i="2" a="1"/>
  <c r="Z243" i="2" s="1"/>
  <c r="M243" i="2" a="1"/>
  <c r="M243" i="2" s="1"/>
  <c r="G243" i="2" a="1"/>
  <c r="G243" i="2" s="1"/>
  <c r="H243" i="2" s="1"/>
  <c r="Z242" i="2" a="1"/>
  <c r="Z242" i="2" s="1"/>
  <c r="M242" i="2" a="1"/>
  <c r="M242" i="2" s="1"/>
  <c r="G242" i="2" a="1"/>
  <c r="G242" i="2" s="1"/>
  <c r="H242" i="2" s="1"/>
  <c r="Z241" i="2" a="1"/>
  <c r="Z241" i="2" s="1"/>
  <c r="M241" i="2" a="1"/>
  <c r="M241" i="2" s="1"/>
  <c r="G241" i="2" a="1"/>
  <c r="G241" i="2" s="1"/>
  <c r="H241" i="2" s="1"/>
  <c r="Z240" i="2" a="1"/>
  <c r="Z240" i="2" s="1"/>
  <c r="M240" i="2" a="1"/>
  <c r="M240" i="2" s="1"/>
  <c r="G240" i="2" a="1"/>
  <c r="G240" i="2" s="1"/>
  <c r="H240" i="2" s="1"/>
  <c r="Z239" i="2" a="1"/>
  <c r="Z239" i="2" s="1"/>
  <c r="M239" i="2" a="1"/>
  <c r="M239" i="2" s="1"/>
  <c r="G239" i="2" a="1"/>
  <c r="G239" i="2" s="1"/>
  <c r="H239" i="2" s="1"/>
  <c r="Z238" i="2" a="1"/>
  <c r="Z238" i="2" s="1"/>
  <c r="M238" i="2" a="1"/>
  <c r="M238" i="2" s="1"/>
  <c r="G238" i="2" a="1"/>
  <c r="G238" i="2" s="1"/>
  <c r="H238" i="2" s="1"/>
  <c r="Z237" i="2" a="1"/>
  <c r="Z237" i="2" s="1"/>
  <c r="M237" i="2" a="1"/>
  <c r="M237" i="2" s="1"/>
  <c r="G237" i="2" a="1"/>
  <c r="G237" i="2" s="1"/>
  <c r="H237" i="2" s="1"/>
  <c r="Z236" i="2" a="1"/>
  <c r="Z236" i="2" s="1"/>
  <c r="M236" i="2" a="1"/>
  <c r="M236" i="2" s="1"/>
  <c r="G236" i="2" a="1"/>
  <c r="G236" i="2" s="1"/>
  <c r="H236" i="2" s="1"/>
  <c r="Z235" i="2" a="1"/>
  <c r="Z235" i="2" s="1"/>
  <c r="M235" i="2" a="1"/>
  <c r="M235" i="2" s="1"/>
  <c r="G235" i="2" a="1"/>
  <c r="G235" i="2" s="1"/>
  <c r="H235" i="2" s="1"/>
  <c r="Z234" i="2" a="1"/>
  <c r="Z234" i="2" s="1"/>
  <c r="M234" i="2" a="1"/>
  <c r="M234" i="2" s="1"/>
  <c r="G234" i="2" a="1"/>
  <c r="G234" i="2" s="1"/>
  <c r="H234" i="2" s="1"/>
  <c r="Z233" i="2" a="1"/>
  <c r="Z233" i="2" s="1"/>
  <c r="M233" i="2" a="1"/>
  <c r="M233" i="2" s="1"/>
  <c r="G233" i="2" a="1"/>
  <c r="G233" i="2" s="1"/>
  <c r="H233" i="2" s="1"/>
  <c r="Z232" i="2" a="1"/>
  <c r="Z232" i="2" s="1"/>
  <c r="M232" i="2" a="1"/>
  <c r="M232" i="2" s="1"/>
  <c r="G232" i="2" a="1"/>
  <c r="G232" i="2" s="1"/>
  <c r="H232" i="2" s="1"/>
  <c r="Z231" i="2" a="1"/>
  <c r="Z231" i="2" s="1"/>
  <c r="M231" i="2" a="1"/>
  <c r="M231" i="2" s="1"/>
  <c r="G231" i="2" a="1"/>
  <c r="G231" i="2" s="1"/>
  <c r="H231" i="2" s="1"/>
  <c r="Z230" i="2" a="1"/>
  <c r="Z230" i="2" s="1"/>
  <c r="M230" i="2" a="1"/>
  <c r="M230" i="2" s="1"/>
  <c r="G230" i="2" a="1"/>
  <c r="G230" i="2" s="1"/>
  <c r="H230" i="2" s="1"/>
  <c r="Z229" i="2" a="1"/>
  <c r="Z229" i="2" s="1"/>
  <c r="M229" i="2" a="1"/>
  <c r="M229" i="2" s="1"/>
  <c r="G229" i="2" a="1"/>
  <c r="G229" i="2" s="1"/>
  <c r="H229" i="2" s="1"/>
  <c r="Z228" i="2" a="1"/>
  <c r="Z228" i="2" s="1"/>
  <c r="M228" i="2" a="1"/>
  <c r="M228" i="2" s="1"/>
  <c r="G228" i="2" a="1"/>
  <c r="G228" i="2" s="1"/>
  <c r="H228" i="2" s="1"/>
  <c r="Z227" i="2" a="1"/>
  <c r="Z227" i="2" s="1"/>
  <c r="M227" i="2" a="1"/>
  <c r="M227" i="2" s="1"/>
  <c r="G227" i="2" a="1"/>
  <c r="G227" i="2" s="1"/>
  <c r="H227" i="2" s="1"/>
  <c r="Z226" i="2" a="1"/>
  <c r="Z226" i="2" s="1"/>
  <c r="M226" i="2" a="1"/>
  <c r="M226" i="2" s="1"/>
  <c r="G226" i="2" a="1"/>
  <c r="G226" i="2" s="1"/>
  <c r="H226" i="2" s="1"/>
  <c r="Z225" i="2" a="1"/>
  <c r="Z225" i="2" s="1"/>
  <c r="M225" i="2" a="1"/>
  <c r="M225" i="2" s="1"/>
  <c r="G225" i="2" a="1"/>
  <c r="G225" i="2" s="1"/>
  <c r="H225" i="2" s="1"/>
  <c r="Z224" i="2" a="1"/>
  <c r="Z224" i="2" s="1"/>
  <c r="M224" i="2" a="1"/>
  <c r="M224" i="2" s="1"/>
  <c r="G224" i="2" a="1"/>
  <c r="G224" i="2" s="1"/>
  <c r="H224" i="2" s="1"/>
  <c r="Z223" i="2" a="1"/>
  <c r="Z223" i="2" s="1"/>
  <c r="M223" i="2" a="1"/>
  <c r="M223" i="2" s="1"/>
  <c r="G223" i="2" a="1"/>
  <c r="G223" i="2" s="1"/>
  <c r="H223" i="2" s="1"/>
  <c r="Z222" i="2" a="1"/>
  <c r="Z222" i="2" s="1"/>
  <c r="M222" i="2" a="1"/>
  <c r="M222" i="2" s="1"/>
  <c r="G222" i="2" a="1"/>
  <c r="G222" i="2" s="1"/>
  <c r="H222" i="2" s="1"/>
  <c r="Z221" i="2" a="1"/>
  <c r="Z221" i="2" s="1"/>
  <c r="M221" i="2" a="1"/>
  <c r="M221" i="2" s="1"/>
  <c r="G221" i="2" a="1"/>
  <c r="G221" i="2" s="1"/>
  <c r="H221" i="2" s="1"/>
  <c r="Z220" i="2" a="1"/>
  <c r="Z220" i="2" s="1"/>
  <c r="M220" i="2" a="1"/>
  <c r="M220" i="2" s="1"/>
  <c r="G220" i="2" a="1"/>
  <c r="G220" i="2" s="1"/>
  <c r="H220" i="2" s="1"/>
  <c r="Z219" i="2" a="1"/>
  <c r="Z219" i="2" s="1"/>
  <c r="M219" i="2" a="1"/>
  <c r="M219" i="2" s="1"/>
  <c r="G219" i="2" a="1"/>
  <c r="G219" i="2" s="1"/>
  <c r="H219" i="2" s="1"/>
  <c r="Z218" i="2" a="1"/>
  <c r="Z218" i="2" s="1"/>
  <c r="M218" i="2" a="1"/>
  <c r="M218" i="2" s="1"/>
  <c r="G218" i="2" a="1"/>
  <c r="G218" i="2" s="1"/>
  <c r="H218" i="2" s="1"/>
  <c r="Z217" i="2" a="1"/>
  <c r="Z217" i="2" s="1"/>
  <c r="M217" i="2" a="1"/>
  <c r="M217" i="2" s="1"/>
  <c r="G217" i="2" a="1"/>
  <c r="G217" i="2" s="1"/>
  <c r="H217" i="2" s="1"/>
  <c r="Z216" i="2" a="1"/>
  <c r="Z216" i="2" s="1"/>
  <c r="M216" i="2" a="1"/>
  <c r="M216" i="2" s="1"/>
  <c r="G216" i="2" a="1"/>
  <c r="G216" i="2" s="1"/>
  <c r="H216" i="2" s="1"/>
  <c r="Z215" i="2" a="1"/>
  <c r="Z215" i="2" s="1"/>
  <c r="M215" i="2" a="1"/>
  <c r="M215" i="2" s="1"/>
  <c r="G215" i="2" a="1"/>
  <c r="G215" i="2" s="1"/>
  <c r="H215" i="2" s="1"/>
  <c r="Z214" i="2" a="1"/>
  <c r="Z214" i="2" s="1"/>
  <c r="M214" i="2" a="1"/>
  <c r="M214" i="2" s="1"/>
  <c r="G214" i="2" a="1"/>
  <c r="G214" i="2" s="1"/>
  <c r="H214" i="2" s="1"/>
  <c r="Z213" i="2" a="1"/>
  <c r="Z213" i="2" s="1"/>
  <c r="M213" i="2" a="1"/>
  <c r="M213" i="2" s="1"/>
  <c r="G213" i="2" a="1"/>
  <c r="G213" i="2" s="1"/>
  <c r="H213" i="2" s="1"/>
  <c r="Z212" i="2" a="1"/>
  <c r="Z212" i="2" s="1"/>
  <c r="M212" i="2" a="1"/>
  <c r="M212" i="2" s="1"/>
  <c r="G212" i="2" a="1"/>
  <c r="G212" i="2" s="1"/>
  <c r="H212" i="2" s="1"/>
  <c r="Z211" i="2" a="1"/>
  <c r="Z211" i="2" s="1"/>
  <c r="M211" i="2" a="1"/>
  <c r="M211" i="2" s="1"/>
  <c r="G211" i="2" a="1"/>
  <c r="G211" i="2" s="1"/>
  <c r="H211" i="2" s="1"/>
  <c r="Z210" i="2" a="1"/>
  <c r="Z210" i="2" s="1"/>
  <c r="M210" i="2" a="1"/>
  <c r="M210" i="2" s="1"/>
  <c r="G210" i="2" a="1"/>
  <c r="G210" i="2" s="1"/>
  <c r="H210" i="2" s="1"/>
  <c r="Z209" i="2" a="1"/>
  <c r="Z209" i="2" s="1"/>
  <c r="M209" i="2" a="1"/>
  <c r="M209" i="2" s="1"/>
  <c r="G209" i="2" a="1"/>
  <c r="G209" i="2" s="1"/>
  <c r="H209" i="2" s="1"/>
  <c r="Z208" i="2" a="1"/>
  <c r="Z208" i="2" s="1"/>
  <c r="M208" i="2" a="1"/>
  <c r="M208" i="2" s="1"/>
  <c r="G208" i="2" a="1"/>
  <c r="G208" i="2" s="1"/>
  <c r="H208" i="2" s="1"/>
  <c r="Z207" i="2" a="1"/>
  <c r="Z207" i="2" s="1"/>
  <c r="M207" i="2" a="1"/>
  <c r="M207" i="2" s="1"/>
  <c r="G207" i="2" a="1"/>
  <c r="G207" i="2" s="1"/>
  <c r="H207" i="2" s="1"/>
  <c r="Z206" i="2" a="1"/>
  <c r="Z206" i="2" s="1"/>
  <c r="M206" i="2" a="1"/>
  <c r="M206" i="2" s="1"/>
  <c r="G206" i="2" a="1"/>
  <c r="G206" i="2" s="1"/>
  <c r="H206" i="2" s="1"/>
  <c r="Z205" i="2" a="1"/>
  <c r="Z205" i="2" s="1"/>
  <c r="M205" i="2" a="1"/>
  <c r="M205" i="2" s="1"/>
  <c r="G205" i="2" a="1"/>
  <c r="G205" i="2" s="1"/>
  <c r="H205" i="2" s="1"/>
  <c r="Z204" i="2" a="1"/>
  <c r="Z204" i="2" s="1"/>
  <c r="M204" i="2" a="1"/>
  <c r="M204" i="2" s="1"/>
  <c r="G204" i="2" a="1"/>
  <c r="G204" i="2" s="1"/>
  <c r="H204" i="2" s="1"/>
  <c r="Z203" i="2" a="1"/>
  <c r="Z203" i="2" s="1"/>
  <c r="M203" i="2" a="1"/>
  <c r="M203" i="2" s="1"/>
  <c r="G203" i="2" a="1"/>
  <c r="G203" i="2" s="1"/>
  <c r="H203" i="2" s="1"/>
  <c r="Z202" i="2" a="1"/>
  <c r="Z202" i="2" s="1"/>
  <c r="M202" i="2" a="1"/>
  <c r="M202" i="2" s="1"/>
  <c r="G202" i="2" a="1"/>
  <c r="G202" i="2" s="1"/>
  <c r="H202" i="2" s="1"/>
  <c r="Z201" i="2" a="1"/>
  <c r="Z201" i="2" s="1"/>
  <c r="M201" i="2" a="1"/>
  <c r="M201" i="2" s="1"/>
  <c r="G201" i="2" a="1"/>
  <c r="G201" i="2" s="1"/>
  <c r="H201" i="2" s="1"/>
  <c r="Z200" i="2" a="1"/>
  <c r="Z200" i="2" s="1"/>
  <c r="M200" i="2" a="1"/>
  <c r="M200" i="2" s="1"/>
  <c r="G200" i="2" a="1"/>
  <c r="G200" i="2" s="1"/>
  <c r="H200" i="2" s="1"/>
  <c r="Z199" i="2" a="1"/>
  <c r="Z199" i="2" s="1"/>
  <c r="M199" i="2" a="1"/>
  <c r="M199" i="2" s="1"/>
  <c r="G199" i="2" a="1"/>
  <c r="G199" i="2" s="1"/>
  <c r="H199" i="2" s="1"/>
  <c r="Z198" i="2" a="1"/>
  <c r="Z198" i="2" s="1"/>
  <c r="M198" i="2" a="1"/>
  <c r="M198" i="2" s="1"/>
  <c r="G198" i="2" a="1"/>
  <c r="G198" i="2" s="1"/>
  <c r="H198" i="2" s="1"/>
  <c r="Z197" i="2" a="1"/>
  <c r="Z197" i="2" s="1"/>
  <c r="M197" i="2" a="1"/>
  <c r="M197" i="2" s="1"/>
  <c r="G197" i="2" a="1"/>
  <c r="G197" i="2" s="1"/>
  <c r="H197" i="2" s="1"/>
  <c r="Z196" i="2" a="1"/>
  <c r="Z196" i="2" s="1"/>
  <c r="M196" i="2" a="1"/>
  <c r="M196" i="2" s="1"/>
  <c r="G196" i="2" a="1"/>
  <c r="G196" i="2" s="1"/>
  <c r="H196" i="2" s="1"/>
  <c r="Z195" i="2" a="1"/>
  <c r="Z195" i="2" s="1"/>
  <c r="M195" i="2" a="1"/>
  <c r="M195" i="2" s="1"/>
  <c r="G195" i="2" a="1"/>
  <c r="G195" i="2" s="1"/>
  <c r="H195" i="2" s="1"/>
  <c r="Z194" i="2" a="1"/>
  <c r="Z194" i="2" s="1"/>
  <c r="M194" i="2" a="1"/>
  <c r="M194" i="2" s="1"/>
  <c r="G194" i="2" a="1"/>
  <c r="G194" i="2" s="1"/>
  <c r="H194" i="2" s="1"/>
  <c r="Z193" i="2" a="1"/>
  <c r="Z193" i="2" s="1"/>
  <c r="M193" i="2" a="1"/>
  <c r="M193" i="2" s="1"/>
  <c r="G193" i="2" a="1"/>
  <c r="G193" i="2" s="1"/>
  <c r="H193" i="2" s="1"/>
  <c r="Z192" i="2" a="1"/>
  <c r="Z192" i="2" s="1"/>
  <c r="M192" i="2" a="1"/>
  <c r="M192" i="2" s="1"/>
  <c r="G192" i="2" a="1"/>
  <c r="G192" i="2" s="1"/>
  <c r="H192" i="2" s="1"/>
  <c r="Z191" i="2" a="1"/>
  <c r="Z191" i="2" s="1"/>
  <c r="M191" i="2" a="1"/>
  <c r="M191" i="2" s="1"/>
  <c r="G191" i="2" a="1"/>
  <c r="G191" i="2" s="1"/>
  <c r="H191" i="2" s="1"/>
  <c r="Z190" i="2" a="1"/>
  <c r="Z190" i="2" s="1"/>
  <c r="M190" i="2" a="1"/>
  <c r="M190" i="2" s="1"/>
  <c r="G190" i="2" a="1"/>
  <c r="G190" i="2" s="1"/>
  <c r="H190" i="2" s="1"/>
  <c r="Z189" i="2" a="1"/>
  <c r="Z189" i="2" s="1"/>
  <c r="M189" i="2" a="1"/>
  <c r="M189" i="2" s="1"/>
  <c r="G189" i="2" a="1"/>
  <c r="G189" i="2" s="1"/>
  <c r="H189" i="2" s="1"/>
  <c r="Z188" i="2" a="1"/>
  <c r="Z188" i="2" s="1"/>
  <c r="M188" i="2" a="1"/>
  <c r="M188" i="2" s="1"/>
  <c r="G188" i="2" a="1"/>
  <c r="G188" i="2" s="1"/>
  <c r="H188" i="2" s="1"/>
  <c r="Z187" i="2" a="1"/>
  <c r="Z187" i="2" s="1"/>
  <c r="M187" i="2" a="1"/>
  <c r="M187" i="2" s="1"/>
  <c r="G187" i="2" a="1"/>
  <c r="G187" i="2" s="1"/>
  <c r="H187" i="2" s="1"/>
  <c r="Z186" i="2" a="1"/>
  <c r="Z186" i="2" s="1"/>
  <c r="M186" i="2" a="1"/>
  <c r="M186" i="2" s="1"/>
  <c r="G186" i="2" a="1"/>
  <c r="G186" i="2" s="1"/>
  <c r="H186" i="2" s="1"/>
  <c r="Z185" i="2" a="1"/>
  <c r="Z185" i="2" s="1"/>
  <c r="M185" i="2" a="1"/>
  <c r="M185" i="2" s="1"/>
  <c r="G185" i="2" a="1"/>
  <c r="G185" i="2" s="1"/>
  <c r="H185" i="2" s="1"/>
  <c r="Z184" i="2" a="1"/>
  <c r="Z184" i="2" s="1"/>
  <c r="M184" i="2" a="1"/>
  <c r="M184" i="2" s="1"/>
  <c r="G184" i="2" a="1"/>
  <c r="G184" i="2" s="1"/>
  <c r="H184" i="2" s="1"/>
  <c r="Z183" i="2" a="1"/>
  <c r="Z183" i="2" s="1"/>
  <c r="M183" i="2" a="1"/>
  <c r="M183" i="2" s="1"/>
  <c r="G183" i="2" a="1"/>
  <c r="G183" i="2" s="1"/>
  <c r="H183" i="2" s="1"/>
  <c r="Z182" i="2" a="1"/>
  <c r="Z182" i="2" s="1"/>
  <c r="M182" i="2" a="1"/>
  <c r="M182" i="2" s="1"/>
  <c r="G182" i="2" a="1"/>
  <c r="G182" i="2" s="1"/>
  <c r="H182" i="2" s="1"/>
  <c r="Z181" i="2" a="1"/>
  <c r="Z181" i="2" s="1"/>
  <c r="M181" i="2" a="1"/>
  <c r="M181" i="2" s="1"/>
  <c r="G181" i="2" a="1"/>
  <c r="G181" i="2" s="1"/>
  <c r="H181" i="2" s="1"/>
  <c r="Z180" i="2" a="1"/>
  <c r="Z180" i="2" s="1"/>
  <c r="M180" i="2" a="1"/>
  <c r="M180" i="2" s="1"/>
  <c r="G180" i="2" a="1"/>
  <c r="G180" i="2" s="1"/>
  <c r="H180" i="2" s="1"/>
  <c r="Z179" i="2" a="1"/>
  <c r="Z179" i="2" s="1"/>
  <c r="M179" i="2" a="1"/>
  <c r="M179" i="2" s="1"/>
  <c r="G179" i="2" a="1"/>
  <c r="G179" i="2" s="1"/>
  <c r="H179" i="2" s="1"/>
  <c r="Z178" i="2" a="1"/>
  <c r="Z178" i="2" s="1"/>
  <c r="M178" i="2" a="1"/>
  <c r="M178" i="2" s="1"/>
  <c r="G178" i="2" a="1"/>
  <c r="G178" i="2" s="1"/>
  <c r="H178" i="2" s="1"/>
  <c r="Z177" i="2" a="1"/>
  <c r="Z177" i="2" s="1"/>
  <c r="M177" i="2" a="1"/>
  <c r="M177" i="2" s="1"/>
  <c r="G177" i="2" a="1"/>
  <c r="G177" i="2" s="1"/>
  <c r="H177" i="2" s="1"/>
  <c r="Z176" i="2" a="1"/>
  <c r="Z176" i="2" s="1"/>
  <c r="M176" i="2" a="1"/>
  <c r="M176" i="2" s="1"/>
  <c r="G176" i="2" a="1"/>
  <c r="G176" i="2" s="1"/>
  <c r="H176" i="2" s="1"/>
  <c r="Z175" i="2" a="1"/>
  <c r="Z175" i="2" s="1"/>
  <c r="M175" i="2" a="1"/>
  <c r="M175" i="2" s="1"/>
  <c r="G175" i="2" a="1"/>
  <c r="G175" i="2" s="1"/>
  <c r="H175" i="2" s="1"/>
  <c r="Z174" i="2" a="1"/>
  <c r="Z174" i="2" s="1"/>
  <c r="M174" i="2" a="1"/>
  <c r="M174" i="2" s="1"/>
  <c r="G174" i="2" a="1"/>
  <c r="G174" i="2" s="1"/>
  <c r="H174" i="2" s="1"/>
  <c r="Z173" i="2" a="1"/>
  <c r="Z173" i="2" s="1"/>
  <c r="M173" i="2" a="1"/>
  <c r="M173" i="2" s="1"/>
  <c r="G173" i="2" a="1"/>
  <c r="G173" i="2" s="1"/>
  <c r="H173" i="2" s="1"/>
  <c r="Z172" i="2" a="1"/>
  <c r="Z172" i="2" s="1"/>
  <c r="M172" i="2" a="1"/>
  <c r="M172" i="2" s="1"/>
  <c r="G172" i="2" a="1"/>
  <c r="G172" i="2" s="1"/>
  <c r="H172" i="2" s="1"/>
  <c r="Z171" i="2" a="1"/>
  <c r="Z171" i="2" s="1"/>
  <c r="M171" i="2" a="1"/>
  <c r="M171" i="2" s="1"/>
  <c r="G171" i="2" a="1"/>
  <c r="G171" i="2" s="1"/>
  <c r="H171" i="2" s="1"/>
  <c r="Z170" i="2" a="1"/>
  <c r="Z170" i="2" s="1"/>
  <c r="M170" i="2" a="1"/>
  <c r="M170" i="2" s="1"/>
  <c r="G170" i="2" a="1"/>
  <c r="G170" i="2" s="1"/>
  <c r="H170" i="2" s="1"/>
  <c r="Z169" i="2" a="1"/>
  <c r="Z169" i="2" s="1"/>
  <c r="M169" i="2" a="1"/>
  <c r="M169" i="2" s="1"/>
  <c r="G169" i="2" a="1"/>
  <c r="G169" i="2" s="1"/>
  <c r="H169" i="2" s="1"/>
  <c r="Z168" i="2" a="1"/>
  <c r="Z168" i="2" s="1"/>
  <c r="M168" i="2" a="1"/>
  <c r="M168" i="2" s="1"/>
  <c r="G168" i="2" a="1"/>
  <c r="G168" i="2" s="1"/>
  <c r="H168" i="2" s="1"/>
  <c r="Z167" i="2" a="1"/>
  <c r="Z167" i="2" s="1"/>
  <c r="M167" i="2" a="1"/>
  <c r="M167" i="2" s="1"/>
  <c r="G167" i="2" a="1"/>
  <c r="G167" i="2" s="1"/>
  <c r="H167" i="2" s="1"/>
  <c r="Z166" i="2" a="1"/>
  <c r="Z166" i="2" s="1"/>
  <c r="M166" i="2" a="1"/>
  <c r="M166" i="2" s="1"/>
  <c r="G166" i="2" a="1"/>
  <c r="G166" i="2" s="1"/>
  <c r="H166" i="2" s="1"/>
  <c r="Z165" i="2" a="1"/>
  <c r="Z165" i="2" s="1"/>
  <c r="M165" i="2" a="1"/>
  <c r="M165" i="2" s="1"/>
  <c r="G165" i="2" a="1"/>
  <c r="G165" i="2" s="1"/>
  <c r="H165" i="2" s="1"/>
  <c r="Z164" i="2" a="1"/>
  <c r="Z164" i="2" s="1"/>
  <c r="M164" i="2" a="1"/>
  <c r="M164" i="2" s="1"/>
  <c r="G164" i="2" a="1"/>
  <c r="G164" i="2" s="1"/>
  <c r="H164" i="2" s="1"/>
  <c r="Z163" i="2" a="1"/>
  <c r="Z163" i="2" s="1"/>
  <c r="M163" i="2" a="1"/>
  <c r="M163" i="2" s="1"/>
  <c r="G163" i="2" a="1"/>
  <c r="G163" i="2" s="1"/>
  <c r="H163" i="2" s="1"/>
  <c r="Z162" i="2" a="1"/>
  <c r="Z162" i="2" s="1"/>
  <c r="M162" i="2" a="1"/>
  <c r="M162" i="2" s="1"/>
  <c r="G162" i="2" a="1"/>
  <c r="G162" i="2" s="1"/>
  <c r="H162" i="2" s="1"/>
  <c r="Z161" i="2" a="1"/>
  <c r="Z161" i="2" s="1"/>
  <c r="M161" i="2" a="1"/>
  <c r="M161" i="2" s="1"/>
  <c r="G161" i="2" a="1"/>
  <c r="G161" i="2" s="1"/>
  <c r="H161" i="2" s="1"/>
  <c r="Z160" i="2" a="1"/>
  <c r="Z160" i="2" s="1"/>
  <c r="M160" i="2" a="1"/>
  <c r="M160" i="2" s="1"/>
  <c r="G160" i="2" a="1"/>
  <c r="G160" i="2" s="1"/>
  <c r="H160" i="2" s="1"/>
  <c r="Z159" i="2" a="1"/>
  <c r="Z159" i="2" s="1"/>
  <c r="M159" i="2" a="1"/>
  <c r="M159" i="2" s="1"/>
  <c r="G159" i="2" a="1"/>
  <c r="G159" i="2" s="1"/>
  <c r="H159" i="2" s="1"/>
  <c r="Z158" i="2" a="1"/>
  <c r="Z158" i="2" s="1"/>
  <c r="M158" i="2" a="1"/>
  <c r="M158" i="2" s="1"/>
  <c r="G158" i="2" a="1"/>
  <c r="G158" i="2" s="1"/>
  <c r="H158" i="2" s="1"/>
  <c r="Z157" i="2" a="1"/>
  <c r="Z157" i="2" s="1"/>
  <c r="M157" i="2" a="1"/>
  <c r="M157" i="2" s="1"/>
  <c r="G157" i="2" a="1"/>
  <c r="G157" i="2" s="1"/>
  <c r="H157" i="2" s="1"/>
  <c r="Z156" i="2" a="1"/>
  <c r="Z156" i="2" s="1"/>
  <c r="M156" i="2" a="1"/>
  <c r="M156" i="2" s="1"/>
  <c r="G156" i="2" a="1"/>
  <c r="G156" i="2" s="1"/>
  <c r="H156" i="2" s="1"/>
  <c r="Z155" i="2" a="1"/>
  <c r="Z155" i="2" s="1"/>
  <c r="M155" i="2" a="1"/>
  <c r="M155" i="2" s="1"/>
  <c r="G155" i="2" a="1"/>
  <c r="G155" i="2" s="1"/>
  <c r="H155" i="2" s="1"/>
  <c r="Z154" i="2" a="1"/>
  <c r="Z154" i="2" s="1"/>
  <c r="M154" i="2" a="1"/>
  <c r="M154" i="2" s="1"/>
  <c r="G154" i="2" a="1"/>
  <c r="G154" i="2" s="1"/>
  <c r="H154" i="2" s="1"/>
  <c r="Z153" i="2" a="1"/>
  <c r="Z153" i="2" s="1"/>
  <c r="M153" i="2" a="1"/>
  <c r="M153" i="2" s="1"/>
  <c r="G153" i="2" a="1"/>
  <c r="G153" i="2" s="1"/>
  <c r="H153" i="2" s="1"/>
  <c r="Z152" i="2" a="1"/>
  <c r="Z152" i="2" s="1"/>
  <c r="M152" i="2" a="1"/>
  <c r="M152" i="2" s="1"/>
  <c r="G152" i="2" a="1"/>
  <c r="G152" i="2" s="1"/>
  <c r="H152" i="2" s="1"/>
  <c r="Z151" i="2" a="1"/>
  <c r="Z151" i="2" s="1"/>
  <c r="M151" i="2" a="1"/>
  <c r="M151" i="2" s="1"/>
  <c r="G151" i="2" a="1"/>
  <c r="G151" i="2" s="1"/>
  <c r="H151" i="2" s="1"/>
  <c r="Z150" i="2" a="1"/>
  <c r="Z150" i="2" s="1"/>
  <c r="M150" i="2" a="1"/>
  <c r="M150" i="2" s="1"/>
  <c r="G150" i="2" a="1"/>
  <c r="G150" i="2" s="1"/>
  <c r="H150" i="2" s="1"/>
  <c r="Z149" i="2" a="1"/>
  <c r="Z149" i="2" s="1"/>
  <c r="M149" i="2" a="1"/>
  <c r="M149" i="2" s="1"/>
  <c r="G149" i="2" a="1"/>
  <c r="G149" i="2" s="1"/>
  <c r="H149" i="2" s="1"/>
  <c r="Z148" i="2" a="1"/>
  <c r="Z148" i="2" s="1"/>
  <c r="M148" i="2" a="1"/>
  <c r="M148" i="2" s="1"/>
  <c r="G148" i="2" a="1"/>
  <c r="G148" i="2" s="1"/>
  <c r="H148" i="2" s="1"/>
  <c r="Z147" i="2" a="1"/>
  <c r="Z147" i="2" s="1"/>
  <c r="M147" i="2" a="1"/>
  <c r="M147" i="2" s="1"/>
  <c r="G147" i="2" a="1"/>
  <c r="G147" i="2" s="1"/>
  <c r="H147" i="2" s="1"/>
  <c r="Z146" i="2" a="1"/>
  <c r="Z146" i="2" s="1"/>
  <c r="M146" i="2" a="1"/>
  <c r="M146" i="2" s="1"/>
  <c r="G146" i="2" a="1"/>
  <c r="G146" i="2" s="1"/>
  <c r="H146" i="2" s="1"/>
  <c r="Z145" i="2" a="1"/>
  <c r="Z145" i="2" s="1"/>
  <c r="M145" i="2" a="1"/>
  <c r="M145" i="2" s="1"/>
  <c r="G145" i="2" a="1"/>
  <c r="G145" i="2" s="1"/>
  <c r="H145" i="2" s="1"/>
  <c r="Z144" i="2" a="1"/>
  <c r="Z144" i="2" s="1"/>
  <c r="M144" i="2" a="1"/>
  <c r="M144" i="2" s="1"/>
  <c r="G144" i="2" a="1"/>
  <c r="G144" i="2" s="1"/>
  <c r="H144" i="2" s="1"/>
  <c r="Z143" i="2" a="1"/>
  <c r="Z143" i="2" s="1"/>
  <c r="M143" i="2" a="1"/>
  <c r="M143" i="2" s="1"/>
  <c r="G143" i="2" a="1"/>
  <c r="G143" i="2" s="1"/>
  <c r="H143" i="2" s="1"/>
  <c r="Z142" i="2" a="1"/>
  <c r="Z142" i="2" s="1"/>
  <c r="M142" i="2" a="1"/>
  <c r="M142" i="2" s="1"/>
  <c r="G142" i="2" a="1"/>
  <c r="G142" i="2" s="1"/>
  <c r="H142" i="2" s="1"/>
  <c r="Z141" i="2" a="1"/>
  <c r="Z141" i="2" s="1"/>
  <c r="M141" i="2" a="1"/>
  <c r="M141" i="2" s="1"/>
  <c r="G141" i="2" a="1"/>
  <c r="G141" i="2" s="1"/>
  <c r="H141" i="2" s="1"/>
  <c r="Z140" i="2" a="1"/>
  <c r="Z140" i="2" s="1"/>
  <c r="M140" i="2" a="1"/>
  <c r="M140" i="2" s="1"/>
  <c r="G140" i="2" a="1"/>
  <c r="G140" i="2" s="1"/>
  <c r="H140" i="2" s="1"/>
  <c r="Z139" i="2" a="1"/>
  <c r="Z139" i="2" s="1"/>
  <c r="M139" i="2" a="1"/>
  <c r="M139" i="2" s="1"/>
  <c r="G139" i="2" a="1"/>
  <c r="G139" i="2" s="1"/>
  <c r="H139" i="2" s="1"/>
  <c r="Z138" i="2" a="1"/>
  <c r="Z138" i="2" s="1"/>
  <c r="M138" i="2" a="1"/>
  <c r="M138" i="2" s="1"/>
  <c r="G138" i="2" a="1"/>
  <c r="G138" i="2" s="1"/>
  <c r="H138" i="2" s="1"/>
  <c r="Z137" i="2" a="1"/>
  <c r="Z137" i="2" s="1"/>
  <c r="M137" i="2" a="1"/>
  <c r="M137" i="2" s="1"/>
  <c r="G137" i="2" a="1"/>
  <c r="G137" i="2" s="1"/>
  <c r="H137" i="2" s="1"/>
  <c r="Z136" i="2" a="1"/>
  <c r="Z136" i="2" s="1"/>
  <c r="M136" i="2" a="1"/>
  <c r="M136" i="2" s="1"/>
  <c r="G136" i="2" a="1"/>
  <c r="G136" i="2" s="1"/>
  <c r="H136" i="2" s="1"/>
  <c r="Z135" i="2" a="1"/>
  <c r="Z135" i="2" s="1"/>
  <c r="M135" i="2" a="1"/>
  <c r="M135" i="2" s="1"/>
  <c r="G135" i="2" a="1"/>
  <c r="G135" i="2" s="1"/>
  <c r="H135" i="2" s="1"/>
  <c r="Z134" i="2" a="1"/>
  <c r="Z134" i="2" s="1"/>
  <c r="M134" i="2" a="1"/>
  <c r="M134" i="2" s="1"/>
  <c r="G134" i="2" a="1"/>
  <c r="G134" i="2" s="1"/>
  <c r="H134" i="2" s="1"/>
  <c r="Z133" i="2" a="1"/>
  <c r="Z133" i="2" s="1"/>
  <c r="M133" i="2" a="1"/>
  <c r="M133" i="2" s="1"/>
  <c r="G133" i="2" a="1"/>
  <c r="G133" i="2" s="1"/>
  <c r="H133" i="2" s="1"/>
  <c r="Z132" i="2" a="1"/>
  <c r="Z132" i="2" s="1"/>
  <c r="M132" i="2" a="1"/>
  <c r="M132" i="2" s="1"/>
  <c r="G132" i="2" a="1"/>
  <c r="G132" i="2" s="1"/>
  <c r="H132" i="2" s="1"/>
  <c r="Z131" i="2" a="1"/>
  <c r="Z131" i="2" s="1"/>
  <c r="M131" i="2" a="1"/>
  <c r="M131" i="2" s="1"/>
  <c r="G131" i="2" a="1"/>
  <c r="G131" i="2" s="1"/>
  <c r="H131" i="2" s="1"/>
  <c r="Z130" i="2" a="1"/>
  <c r="Z130" i="2" s="1"/>
  <c r="M130" i="2" a="1"/>
  <c r="M130" i="2" s="1"/>
  <c r="G130" i="2" a="1"/>
  <c r="G130" i="2" s="1"/>
  <c r="H130" i="2" s="1"/>
  <c r="Z129" i="2" a="1"/>
  <c r="Z129" i="2" s="1"/>
  <c r="M129" i="2" a="1"/>
  <c r="M129" i="2" s="1"/>
  <c r="G129" i="2" a="1"/>
  <c r="G129" i="2" s="1"/>
  <c r="H129" i="2" s="1"/>
  <c r="Z128" i="2" a="1"/>
  <c r="Z128" i="2" s="1"/>
  <c r="M128" i="2" a="1"/>
  <c r="M128" i="2" s="1"/>
  <c r="G128" i="2" a="1"/>
  <c r="G128" i="2" s="1"/>
  <c r="H128" i="2" s="1"/>
  <c r="Z127" i="2" a="1"/>
  <c r="Z127" i="2" s="1"/>
  <c r="M127" i="2" a="1"/>
  <c r="M127" i="2" s="1"/>
  <c r="G127" i="2" a="1"/>
  <c r="G127" i="2" s="1"/>
  <c r="H127" i="2" s="1"/>
  <c r="Z126" i="2" a="1"/>
  <c r="Z126" i="2" s="1"/>
  <c r="M126" i="2" a="1"/>
  <c r="M126" i="2" s="1"/>
  <c r="G126" i="2" a="1"/>
  <c r="G126" i="2" s="1"/>
  <c r="H126" i="2" s="1"/>
  <c r="Z125" i="2" a="1"/>
  <c r="Z125" i="2" s="1"/>
  <c r="M125" i="2" a="1"/>
  <c r="M125" i="2" s="1"/>
  <c r="G125" i="2" a="1"/>
  <c r="G125" i="2" s="1"/>
  <c r="H125" i="2" s="1"/>
  <c r="Z124" i="2" a="1"/>
  <c r="Z124" i="2" s="1"/>
  <c r="M124" i="2" a="1"/>
  <c r="M124" i="2" s="1"/>
  <c r="G124" i="2" a="1"/>
  <c r="G124" i="2" s="1"/>
  <c r="H124" i="2" s="1"/>
  <c r="Z123" i="2" a="1"/>
  <c r="Z123" i="2" s="1"/>
  <c r="M123" i="2" a="1"/>
  <c r="M123" i="2" s="1"/>
  <c r="G123" i="2" a="1"/>
  <c r="G123" i="2" s="1"/>
  <c r="H123" i="2" s="1"/>
  <c r="Z122" i="2" a="1"/>
  <c r="Z122" i="2" s="1"/>
  <c r="M122" i="2" a="1"/>
  <c r="M122" i="2" s="1"/>
  <c r="G122" i="2" a="1"/>
  <c r="G122" i="2" s="1"/>
  <c r="H122" i="2" s="1"/>
  <c r="Z121" i="2" a="1"/>
  <c r="Z121" i="2" s="1"/>
  <c r="M121" i="2" a="1"/>
  <c r="M121" i="2" s="1"/>
  <c r="G121" i="2" a="1"/>
  <c r="G121" i="2" s="1"/>
  <c r="H121" i="2" s="1"/>
  <c r="Z120" i="2" a="1"/>
  <c r="Z120" i="2" s="1"/>
  <c r="M120" i="2" a="1"/>
  <c r="M120" i="2" s="1"/>
  <c r="G120" i="2" a="1"/>
  <c r="G120" i="2" s="1"/>
  <c r="H120" i="2" s="1"/>
  <c r="Z119" i="2" a="1"/>
  <c r="Z119" i="2" s="1"/>
  <c r="M119" i="2" a="1"/>
  <c r="M119" i="2" s="1"/>
  <c r="G119" i="2" a="1"/>
  <c r="G119" i="2" s="1"/>
  <c r="H119" i="2" s="1"/>
  <c r="Z118" i="2" a="1"/>
  <c r="Z118" i="2" s="1"/>
  <c r="M118" i="2" a="1"/>
  <c r="M118" i="2" s="1"/>
  <c r="G118" i="2" a="1"/>
  <c r="G118" i="2" s="1"/>
  <c r="H118" i="2" s="1"/>
  <c r="Z117" i="2" a="1"/>
  <c r="Z117" i="2" s="1"/>
  <c r="M117" i="2" a="1"/>
  <c r="M117" i="2" s="1"/>
  <c r="G117" i="2" a="1"/>
  <c r="G117" i="2" s="1"/>
  <c r="H117" i="2" s="1"/>
  <c r="Z116" i="2" a="1"/>
  <c r="Z116" i="2" s="1"/>
  <c r="M116" i="2" a="1"/>
  <c r="M116" i="2" s="1"/>
  <c r="G116" i="2" a="1"/>
  <c r="G116" i="2" s="1"/>
  <c r="H116" i="2" s="1"/>
  <c r="Z115" i="2" a="1"/>
  <c r="Z115" i="2" s="1"/>
  <c r="M115" i="2" a="1"/>
  <c r="M115" i="2" s="1"/>
  <c r="G115" i="2" a="1"/>
  <c r="G115" i="2" s="1"/>
  <c r="H115" i="2" s="1"/>
  <c r="Z114" i="2" a="1"/>
  <c r="Z114" i="2" s="1"/>
  <c r="M114" i="2" a="1"/>
  <c r="M114" i="2" s="1"/>
  <c r="G114" i="2" a="1"/>
  <c r="G114" i="2" s="1"/>
  <c r="H114" i="2" s="1"/>
  <c r="Z113" i="2" a="1"/>
  <c r="Z113" i="2" s="1"/>
  <c r="M113" i="2" a="1"/>
  <c r="M113" i="2" s="1"/>
  <c r="G113" i="2" a="1"/>
  <c r="G113" i="2" s="1"/>
  <c r="H113" i="2" s="1"/>
  <c r="Z112" i="2" a="1"/>
  <c r="Z112" i="2" s="1"/>
  <c r="M112" i="2" a="1"/>
  <c r="M112" i="2" s="1"/>
  <c r="G112" i="2" a="1"/>
  <c r="G112" i="2" s="1"/>
  <c r="H112" i="2" s="1"/>
  <c r="Z111" i="2" a="1"/>
  <c r="Z111" i="2" s="1"/>
  <c r="M111" i="2" a="1"/>
  <c r="M111" i="2" s="1"/>
  <c r="G111" i="2" a="1"/>
  <c r="G111" i="2" s="1"/>
  <c r="H111" i="2" s="1"/>
  <c r="Z110" i="2" a="1"/>
  <c r="Z110" i="2" s="1"/>
  <c r="M110" i="2" a="1"/>
  <c r="M110" i="2" s="1"/>
  <c r="G110" i="2" a="1"/>
  <c r="G110" i="2" s="1"/>
  <c r="H110" i="2" s="1"/>
  <c r="Z109" i="2" a="1"/>
  <c r="Z109" i="2" s="1"/>
  <c r="M109" i="2" a="1"/>
  <c r="M109" i="2" s="1"/>
  <c r="G109" i="2" a="1"/>
  <c r="G109" i="2" s="1"/>
  <c r="H109" i="2" s="1"/>
  <c r="Z108" i="2" a="1"/>
  <c r="Z108" i="2" s="1"/>
  <c r="M108" i="2" a="1"/>
  <c r="M108" i="2" s="1"/>
  <c r="G108" i="2" a="1"/>
  <c r="G108" i="2" s="1"/>
  <c r="H108" i="2" s="1"/>
  <c r="Z107" i="2" a="1"/>
  <c r="Z107" i="2" s="1"/>
  <c r="M107" i="2" a="1"/>
  <c r="M107" i="2" s="1"/>
  <c r="G107" i="2" a="1"/>
  <c r="G107" i="2" s="1"/>
  <c r="H107" i="2" s="1"/>
  <c r="Z106" i="2" a="1"/>
  <c r="Z106" i="2" s="1"/>
  <c r="M106" i="2" a="1"/>
  <c r="M106" i="2" s="1"/>
  <c r="G106" i="2" a="1"/>
  <c r="G106" i="2" s="1"/>
  <c r="H106" i="2" s="1"/>
  <c r="Z105" i="2" a="1"/>
  <c r="Z105" i="2" s="1"/>
  <c r="M105" i="2" a="1"/>
  <c r="M105" i="2" s="1"/>
  <c r="G105" i="2" a="1"/>
  <c r="G105" i="2" s="1"/>
  <c r="H105" i="2" s="1"/>
  <c r="Z104" i="2" a="1"/>
  <c r="Z104" i="2" s="1"/>
  <c r="M104" i="2" a="1"/>
  <c r="M104" i="2" s="1"/>
  <c r="G104" i="2" a="1"/>
  <c r="G104" i="2" s="1"/>
  <c r="H104" i="2" s="1"/>
  <c r="Z103" i="2" a="1"/>
  <c r="Z103" i="2" s="1"/>
  <c r="M103" i="2" a="1"/>
  <c r="M103" i="2" s="1"/>
  <c r="G103" i="2" a="1"/>
  <c r="G103" i="2" s="1"/>
  <c r="H103" i="2" s="1"/>
  <c r="Z102" i="2" a="1"/>
  <c r="Z102" i="2" s="1"/>
  <c r="M102" i="2" a="1"/>
  <c r="M102" i="2" s="1"/>
  <c r="G102" i="2" a="1"/>
  <c r="G102" i="2" s="1"/>
  <c r="H102" i="2" s="1"/>
  <c r="Z101" i="2" a="1"/>
  <c r="Z101" i="2" s="1"/>
  <c r="M101" i="2" a="1"/>
  <c r="M101" i="2" s="1"/>
  <c r="G101" i="2" a="1"/>
  <c r="G101" i="2" s="1"/>
  <c r="H101" i="2" s="1"/>
  <c r="Z100" i="2" a="1"/>
  <c r="Z100" i="2" s="1"/>
  <c r="M100" i="2" a="1"/>
  <c r="M100" i="2" s="1"/>
  <c r="G100" i="2" a="1"/>
  <c r="G100" i="2" s="1"/>
  <c r="H100" i="2" s="1"/>
  <c r="Z99" i="2" a="1"/>
  <c r="Z99" i="2" s="1"/>
  <c r="M99" i="2" a="1"/>
  <c r="M99" i="2" s="1"/>
  <c r="G99" i="2" a="1"/>
  <c r="G99" i="2" s="1"/>
  <c r="H99" i="2" s="1"/>
  <c r="Z98" i="2" a="1"/>
  <c r="Z98" i="2" s="1"/>
  <c r="M98" i="2" a="1"/>
  <c r="M98" i="2" s="1"/>
  <c r="G98" i="2" a="1"/>
  <c r="G98" i="2" s="1"/>
  <c r="H98" i="2" s="1"/>
  <c r="Z97" i="2" a="1"/>
  <c r="Z97" i="2" s="1"/>
  <c r="M97" i="2" a="1"/>
  <c r="M97" i="2" s="1"/>
  <c r="G97" i="2" a="1"/>
  <c r="G97" i="2" s="1"/>
  <c r="H97" i="2" s="1"/>
  <c r="Z96" i="2" a="1"/>
  <c r="Z96" i="2" s="1"/>
  <c r="M96" i="2" a="1"/>
  <c r="M96" i="2" s="1"/>
  <c r="G96" i="2" a="1"/>
  <c r="G96" i="2" s="1"/>
  <c r="H96" i="2" s="1"/>
  <c r="Z95" i="2" a="1"/>
  <c r="Z95" i="2" s="1"/>
  <c r="M95" i="2" a="1"/>
  <c r="M95" i="2" s="1"/>
  <c r="G95" i="2" a="1"/>
  <c r="G95" i="2" s="1"/>
  <c r="H95" i="2" s="1"/>
  <c r="Z94" i="2" a="1"/>
  <c r="Z94" i="2" s="1"/>
  <c r="M94" i="2" a="1"/>
  <c r="M94" i="2" s="1"/>
  <c r="G94" i="2" a="1"/>
  <c r="G94" i="2" s="1"/>
  <c r="H94" i="2" s="1"/>
  <c r="Z93" i="2" a="1"/>
  <c r="Z93" i="2" s="1"/>
  <c r="M93" i="2" a="1"/>
  <c r="M93" i="2" s="1"/>
  <c r="G93" i="2" a="1"/>
  <c r="G93" i="2" s="1"/>
  <c r="H93" i="2" s="1"/>
  <c r="Z92" i="2" a="1"/>
  <c r="Z92" i="2" s="1"/>
  <c r="M92" i="2" a="1"/>
  <c r="M92" i="2" s="1"/>
  <c r="G92" i="2" a="1"/>
  <c r="G92" i="2" s="1"/>
  <c r="H92" i="2" s="1"/>
  <c r="Z91" i="2" a="1"/>
  <c r="Z91" i="2" s="1"/>
  <c r="M91" i="2" a="1"/>
  <c r="M91" i="2" s="1"/>
  <c r="G91" i="2" a="1"/>
  <c r="G91" i="2" s="1"/>
  <c r="H91" i="2" s="1"/>
  <c r="Z90" i="2" a="1"/>
  <c r="Z90" i="2" s="1"/>
  <c r="M90" i="2" a="1"/>
  <c r="M90" i="2" s="1"/>
  <c r="G90" i="2" a="1"/>
  <c r="G90" i="2" s="1"/>
  <c r="H90" i="2" s="1"/>
  <c r="Z89" i="2" a="1"/>
  <c r="Z89" i="2" s="1"/>
  <c r="M89" i="2" a="1"/>
  <c r="M89" i="2" s="1"/>
  <c r="G89" i="2" a="1"/>
  <c r="G89" i="2" s="1"/>
  <c r="H89" i="2" s="1"/>
  <c r="Z88" i="2" a="1"/>
  <c r="Z88" i="2" s="1"/>
  <c r="M88" i="2" a="1"/>
  <c r="M88" i="2" s="1"/>
  <c r="G88" i="2" a="1"/>
  <c r="G88" i="2" s="1"/>
  <c r="H88" i="2" s="1"/>
  <c r="Z87" i="2" a="1"/>
  <c r="Z87" i="2" s="1"/>
  <c r="M87" i="2" a="1"/>
  <c r="M87" i="2" s="1"/>
  <c r="G87" i="2" a="1"/>
  <c r="G87" i="2" s="1"/>
  <c r="H87" i="2" s="1"/>
  <c r="Z86" i="2" a="1"/>
  <c r="Z86" i="2" s="1"/>
  <c r="M86" i="2" a="1"/>
  <c r="M86" i="2" s="1"/>
  <c r="G86" i="2" a="1"/>
  <c r="G86" i="2" s="1"/>
  <c r="H86" i="2" s="1"/>
  <c r="Z85" i="2" a="1"/>
  <c r="Z85" i="2" s="1"/>
  <c r="M85" i="2" a="1"/>
  <c r="M85" i="2" s="1"/>
  <c r="G85" i="2" a="1"/>
  <c r="G85" i="2" s="1"/>
  <c r="H85" i="2" s="1"/>
  <c r="Z84" i="2" a="1"/>
  <c r="Z84" i="2" s="1"/>
  <c r="M84" i="2" a="1"/>
  <c r="M84" i="2" s="1"/>
  <c r="G84" i="2" a="1"/>
  <c r="G84" i="2" s="1"/>
  <c r="H84" i="2" s="1"/>
  <c r="Z83" i="2" a="1"/>
  <c r="Z83" i="2" s="1"/>
  <c r="M83" i="2" a="1"/>
  <c r="M83" i="2" s="1"/>
  <c r="G83" i="2" a="1"/>
  <c r="G83" i="2" s="1"/>
  <c r="H83" i="2" s="1"/>
  <c r="Z82" i="2" a="1"/>
  <c r="Z82" i="2" s="1"/>
  <c r="M82" i="2" a="1"/>
  <c r="M82" i="2" s="1"/>
  <c r="G82" i="2" a="1"/>
  <c r="G82" i="2" s="1"/>
  <c r="H82" i="2" s="1"/>
  <c r="Z81" i="2" a="1"/>
  <c r="Z81" i="2" s="1"/>
  <c r="M81" i="2" a="1"/>
  <c r="M81" i="2" s="1"/>
  <c r="G81" i="2" a="1"/>
  <c r="G81" i="2" s="1"/>
  <c r="H81" i="2" s="1"/>
  <c r="Z80" i="2" a="1"/>
  <c r="Z80" i="2" s="1"/>
  <c r="M80" i="2" a="1"/>
  <c r="M80" i="2" s="1"/>
  <c r="G80" i="2" a="1"/>
  <c r="G80" i="2" s="1"/>
  <c r="H80" i="2" s="1"/>
  <c r="Z79" i="2" a="1"/>
  <c r="Z79" i="2" s="1"/>
  <c r="M79" i="2" a="1"/>
  <c r="M79" i="2" s="1"/>
  <c r="G79" i="2" a="1"/>
  <c r="G79" i="2" s="1"/>
  <c r="H79" i="2" s="1"/>
  <c r="Z78" i="2" a="1"/>
  <c r="Z78" i="2" s="1"/>
  <c r="M78" i="2" a="1"/>
  <c r="M78" i="2" s="1"/>
  <c r="G78" i="2" a="1"/>
  <c r="G78" i="2" s="1"/>
  <c r="H78" i="2" s="1"/>
  <c r="Z77" i="2" a="1"/>
  <c r="Z77" i="2" s="1"/>
  <c r="M77" i="2" a="1"/>
  <c r="M77" i="2" s="1"/>
  <c r="G77" i="2" a="1"/>
  <c r="G77" i="2" s="1"/>
  <c r="H77" i="2" s="1"/>
  <c r="Z76" i="2" a="1"/>
  <c r="Z76" i="2" s="1"/>
  <c r="M76" i="2" a="1"/>
  <c r="M76" i="2" s="1"/>
  <c r="G76" i="2" a="1"/>
  <c r="G76" i="2" s="1"/>
  <c r="H76" i="2" s="1"/>
  <c r="Z75" i="2" a="1"/>
  <c r="Z75" i="2" s="1"/>
  <c r="M75" i="2" a="1"/>
  <c r="M75" i="2" s="1"/>
  <c r="G75" i="2" a="1"/>
  <c r="G75" i="2" s="1"/>
  <c r="H75" i="2" s="1"/>
  <c r="Z74" i="2" a="1"/>
  <c r="Z74" i="2" s="1"/>
  <c r="M74" i="2" a="1"/>
  <c r="M74" i="2" s="1"/>
  <c r="G74" i="2" a="1"/>
  <c r="G74" i="2" s="1"/>
  <c r="H74" i="2" s="1"/>
  <c r="Z73" i="2" a="1"/>
  <c r="Z73" i="2" s="1"/>
  <c r="M73" i="2" a="1"/>
  <c r="M73" i="2" s="1"/>
  <c r="G73" i="2" a="1"/>
  <c r="G73" i="2" s="1"/>
  <c r="H73" i="2" s="1"/>
  <c r="Z72" i="2" a="1"/>
  <c r="Z72" i="2" s="1"/>
  <c r="M72" i="2" a="1"/>
  <c r="M72" i="2" s="1"/>
  <c r="G72" i="2" a="1"/>
  <c r="G72" i="2" s="1"/>
  <c r="H72" i="2" s="1"/>
  <c r="Z71" i="2" a="1"/>
  <c r="Z71" i="2" s="1"/>
  <c r="M71" i="2" a="1"/>
  <c r="M71" i="2" s="1"/>
  <c r="G71" i="2" a="1"/>
  <c r="G71" i="2" s="1"/>
  <c r="H71" i="2" s="1"/>
  <c r="Z70" i="2" a="1"/>
  <c r="Z70" i="2" s="1"/>
  <c r="M70" i="2" a="1"/>
  <c r="M70" i="2" s="1"/>
  <c r="G70" i="2" a="1"/>
  <c r="G70" i="2" s="1"/>
  <c r="H70" i="2" s="1"/>
  <c r="Z69" i="2" a="1"/>
  <c r="Z69" i="2" s="1"/>
  <c r="M69" i="2" a="1"/>
  <c r="M69" i="2" s="1"/>
  <c r="G69" i="2" a="1"/>
  <c r="G69" i="2" s="1"/>
  <c r="H69" i="2" s="1"/>
  <c r="Z68" i="2" a="1"/>
  <c r="Z68" i="2" s="1"/>
  <c r="M68" i="2" a="1"/>
  <c r="M68" i="2" s="1"/>
  <c r="G68" i="2" a="1"/>
  <c r="G68" i="2" s="1"/>
  <c r="H68" i="2" s="1"/>
  <c r="Z67" i="2" a="1"/>
  <c r="Z67" i="2" s="1"/>
  <c r="M67" i="2" a="1"/>
  <c r="M67" i="2" s="1"/>
  <c r="G67" i="2" a="1"/>
  <c r="G67" i="2" s="1"/>
  <c r="H67" i="2" s="1"/>
  <c r="Z66" i="2" a="1"/>
  <c r="Z66" i="2" s="1"/>
  <c r="M66" i="2" a="1"/>
  <c r="M66" i="2" s="1"/>
  <c r="G66" i="2" a="1"/>
  <c r="G66" i="2" s="1"/>
  <c r="H66" i="2" s="1"/>
  <c r="Z65" i="2" a="1"/>
  <c r="Z65" i="2" s="1"/>
  <c r="M65" i="2" a="1"/>
  <c r="M65" i="2" s="1"/>
  <c r="G65" i="2" a="1"/>
  <c r="G65" i="2" s="1"/>
  <c r="H65" i="2" s="1"/>
  <c r="Z64" i="2" a="1"/>
  <c r="Z64" i="2" s="1"/>
  <c r="M64" i="2" a="1"/>
  <c r="M64" i="2" s="1"/>
  <c r="G64" i="2" a="1"/>
  <c r="G64" i="2" s="1"/>
  <c r="H64" i="2" s="1"/>
  <c r="Z63" i="2" a="1"/>
  <c r="Z63" i="2" s="1"/>
  <c r="M63" i="2" a="1"/>
  <c r="M63" i="2" s="1"/>
  <c r="G63" i="2" a="1"/>
  <c r="G63" i="2" s="1"/>
  <c r="H63" i="2" s="1"/>
  <c r="Z62" i="2" a="1"/>
  <c r="Z62" i="2" s="1"/>
  <c r="M62" i="2" a="1"/>
  <c r="M62" i="2" s="1"/>
  <c r="G62" i="2" a="1"/>
  <c r="G62" i="2" s="1"/>
  <c r="H62" i="2" s="1"/>
  <c r="Z61" i="2" a="1"/>
  <c r="Z61" i="2" s="1"/>
  <c r="M61" i="2" a="1"/>
  <c r="M61" i="2" s="1"/>
  <c r="G61" i="2" a="1"/>
  <c r="G61" i="2" s="1"/>
  <c r="H61" i="2" s="1"/>
  <c r="Z60" i="2" a="1"/>
  <c r="Z60" i="2" s="1"/>
  <c r="M60" i="2" a="1"/>
  <c r="M60" i="2" s="1"/>
  <c r="G60" i="2" a="1"/>
  <c r="G60" i="2" s="1"/>
  <c r="H60" i="2" s="1"/>
  <c r="Z59" i="2" a="1"/>
  <c r="Z59" i="2" s="1"/>
  <c r="M59" i="2" a="1"/>
  <c r="M59" i="2" s="1"/>
  <c r="G59" i="2" a="1"/>
  <c r="G59" i="2" s="1"/>
  <c r="H59" i="2" s="1"/>
  <c r="Z58" i="2" a="1"/>
  <c r="Z58" i="2" s="1"/>
  <c r="M58" i="2" a="1"/>
  <c r="M58" i="2" s="1"/>
  <c r="G58" i="2" a="1"/>
  <c r="G58" i="2" s="1"/>
  <c r="H58" i="2" s="1"/>
  <c r="Z57" i="2" a="1"/>
  <c r="Z57" i="2" s="1"/>
  <c r="M57" i="2" a="1"/>
  <c r="M57" i="2" s="1"/>
  <c r="G57" i="2" a="1"/>
  <c r="G57" i="2" s="1"/>
  <c r="H57" i="2" s="1"/>
  <c r="Z56" i="2" a="1"/>
  <c r="Z56" i="2" s="1"/>
  <c r="M56" i="2" a="1"/>
  <c r="M56" i="2" s="1"/>
  <c r="G56" i="2" a="1"/>
  <c r="G56" i="2" s="1"/>
  <c r="H56" i="2" s="1"/>
  <c r="Z55" i="2" a="1"/>
  <c r="Z55" i="2" s="1"/>
  <c r="M55" i="2" a="1"/>
  <c r="M55" i="2" s="1"/>
  <c r="G55" i="2" a="1"/>
  <c r="G55" i="2" s="1"/>
  <c r="H55" i="2" s="1"/>
  <c r="Z54" i="2" a="1"/>
  <c r="Z54" i="2" s="1"/>
  <c r="M54" i="2" a="1"/>
  <c r="M54" i="2" s="1"/>
  <c r="G54" i="2" a="1"/>
  <c r="G54" i="2" s="1"/>
  <c r="H54" i="2" s="1"/>
  <c r="Z53" i="2" a="1"/>
  <c r="Z53" i="2" s="1"/>
  <c r="M53" i="2" a="1"/>
  <c r="M53" i="2" s="1"/>
  <c r="G53" i="2" a="1"/>
  <c r="G53" i="2" s="1"/>
  <c r="H53" i="2" s="1"/>
  <c r="Z52" i="2" a="1"/>
  <c r="Z52" i="2" s="1"/>
  <c r="M52" i="2" a="1"/>
  <c r="M52" i="2" s="1"/>
  <c r="G52" i="2" a="1"/>
  <c r="G52" i="2" s="1"/>
  <c r="H52" i="2" s="1"/>
  <c r="Z51" i="2" a="1"/>
  <c r="Z51" i="2" s="1"/>
  <c r="M51" i="2" a="1"/>
  <c r="M51" i="2" s="1"/>
  <c r="G51" i="2" a="1"/>
  <c r="G51" i="2" s="1"/>
  <c r="H51" i="2" s="1"/>
  <c r="Z50" i="2" a="1"/>
  <c r="Z50" i="2" s="1"/>
  <c r="M50" i="2" a="1"/>
  <c r="M50" i="2" s="1"/>
  <c r="G50" i="2" a="1"/>
  <c r="G50" i="2" s="1"/>
  <c r="H50" i="2" s="1"/>
  <c r="Z49" i="2" a="1"/>
  <c r="Z49" i="2" s="1"/>
  <c r="M49" i="2" a="1"/>
  <c r="M49" i="2" s="1"/>
  <c r="G49" i="2" a="1"/>
  <c r="G49" i="2" s="1"/>
  <c r="H49" i="2" s="1"/>
  <c r="Z48" i="2" a="1"/>
  <c r="Z48" i="2" s="1"/>
  <c r="M48" i="2" a="1"/>
  <c r="M48" i="2" s="1"/>
  <c r="G48" i="2" a="1"/>
  <c r="G48" i="2" s="1"/>
  <c r="H48" i="2" s="1"/>
  <c r="Z47" i="2" a="1"/>
  <c r="Z47" i="2" s="1"/>
  <c r="M47" i="2" a="1"/>
  <c r="M47" i="2" s="1"/>
  <c r="G47" i="2" a="1"/>
  <c r="G47" i="2" s="1"/>
  <c r="H47" i="2" s="1"/>
  <c r="Z46" i="2" a="1"/>
  <c r="Z46" i="2" s="1"/>
  <c r="M46" i="2" a="1"/>
  <c r="M46" i="2" s="1"/>
  <c r="G46" i="2" a="1"/>
  <c r="G46" i="2" s="1"/>
  <c r="H46" i="2" s="1"/>
  <c r="Z45" i="2" a="1"/>
  <c r="Z45" i="2" s="1"/>
  <c r="M45" i="2" a="1"/>
  <c r="M45" i="2" s="1"/>
  <c r="G45" i="2" a="1"/>
  <c r="G45" i="2" s="1"/>
  <c r="H45" i="2" s="1"/>
  <c r="Z44" i="2" a="1"/>
  <c r="Z44" i="2" s="1"/>
  <c r="M44" i="2" a="1"/>
  <c r="M44" i="2" s="1"/>
  <c r="G44" i="2" a="1"/>
  <c r="G44" i="2" s="1"/>
  <c r="H44" i="2" s="1"/>
  <c r="Z43" i="2" a="1"/>
  <c r="Z43" i="2" s="1"/>
  <c r="M43" i="2" a="1"/>
  <c r="M43" i="2" s="1"/>
  <c r="G43" i="2" a="1"/>
  <c r="G43" i="2" s="1"/>
  <c r="H43" i="2" s="1"/>
  <c r="Z42" i="2" a="1"/>
  <c r="Z42" i="2" s="1"/>
  <c r="M42" i="2" a="1"/>
  <c r="M42" i="2" s="1"/>
  <c r="G42" i="2" a="1"/>
  <c r="G42" i="2" s="1"/>
  <c r="H42" i="2" s="1"/>
  <c r="Z41" i="2" a="1"/>
  <c r="Z41" i="2" s="1"/>
  <c r="M41" i="2" a="1"/>
  <c r="M41" i="2" s="1"/>
  <c r="G41" i="2" a="1"/>
  <c r="G41" i="2" s="1"/>
  <c r="H41" i="2" s="1"/>
  <c r="Z40" i="2" a="1"/>
  <c r="Z40" i="2" s="1"/>
  <c r="M40" i="2" a="1"/>
  <c r="M40" i="2" s="1"/>
  <c r="G40" i="2" a="1"/>
  <c r="G40" i="2" s="1"/>
  <c r="H40" i="2" s="1"/>
  <c r="Z39" i="2" a="1"/>
  <c r="Z39" i="2" s="1"/>
  <c r="M39" i="2" a="1"/>
  <c r="M39" i="2" s="1"/>
  <c r="G39" i="2" a="1"/>
  <c r="G39" i="2" s="1"/>
  <c r="H39" i="2" s="1"/>
  <c r="Z38" i="2" a="1"/>
  <c r="Z38" i="2" s="1"/>
  <c r="M38" i="2" a="1"/>
  <c r="M38" i="2" s="1"/>
  <c r="G38" i="2" a="1"/>
  <c r="G38" i="2" s="1"/>
  <c r="H38" i="2" s="1"/>
  <c r="Z37" i="2" a="1"/>
  <c r="Z37" i="2" s="1"/>
  <c r="M37" i="2" a="1"/>
  <c r="M37" i="2" s="1"/>
  <c r="G37" i="2" a="1"/>
  <c r="G37" i="2" s="1"/>
  <c r="H37" i="2" s="1"/>
  <c r="Z36" i="2" a="1"/>
  <c r="Z36" i="2" s="1"/>
  <c r="M36" i="2" a="1"/>
  <c r="M36" i="2" s="1"/>
  <c r="G36" i="2" a="1"/>
  <c r="G36" i="2" s="1"/>
  <c r="H36" i="2" s="1"/>
  <c r="Z35" i="2" a="1"/>
  <c r="Z35" i="2" s="1"/>
  <c r="M35" i="2" a="1"/>
  <c r="M35" i="2" s="1"/>
  <c r="G35" i="2" a="1"/>
  <c r="G35" i="2" s="1"/>
  <c r="H35" i="2" s="1"/>
  <c r="Z34" i="2" a="1"/>
  <c r="Z34" i="2" s="1"/>
  <c r="M34" i="2" a="1"/>
  <c r="M34" i="2" s="1"/>
  <c r="G34" i="2" a="1"/>
  <c r="G34" i="2" s="1"/>
  <c r="H34" i="2" s="1"/>
  <c r="Z33" i="2" a="1"/>
  <c r="Z33" i="2" s="1"/>
  <c r="M33" i="2" a="1"/>
  <c r="M33" i="2" s="1"/>
  <c r="G33" i="2" a="1"/>
  <c r="G33" i="2" s="1"/>
  <c r="H33" i="2" s="1"/>
  <c r="Z32" i="2" a="1"/>
  <c r="Z32" i="2" s="1"/>
  <c r="M32" i="2" a="1"/>
  <c r="M32" i="2" s="1"/>
  <c r="G32" i="2" a="1"/>
  <c r="G32" i="2" s="1"/>
  <c r="H32" i="2" s="1"/>
  <c r="Z31" i="2" a="1"/>
  <c r="Z31" i="2" s="1"/>
  <c r="M31" i="2" a="1"/>
  <c r="M31" i="2" s="1"/>
  <c r="G31" i="2" a="1"/>
  <c r="G31" i="2" s="1"/>
  <c r="H31" i="2" s="1"/>
  <c r="Z30" i="2" a="1"/>
  <c r="Z30" i="2" s="1"/>
  <c r="M30" i="2" a="1"/>
  <c r="M30" i="2" s="1"/>
  <c r="G30" i="2" a="1"/>
  <c r="G30" i="2" s="1"/>
  <c r="H30" i="2" s="1"/>
  <c r="Z29" i="2" a="1"/>
  <c r="Z29" i="2" s="1"/>
  <c r="M29" i="2" a="1"/>
  <c r="M29" i="2" s="1"/>
  <c r="G29" i="2" a="1"/>
  <c r="G29" i="2" s="1"/>
  <c r="H29" i="2" s="1"/>
  <c r="Z28" i="2" a="1"/>
  <c r="Z28" i="2" s="1"/>
  <c r="M28" i="2" a="1"/>
  <c r="M28" i="2" s="1"/>
  <c r="G28" i="2" a="1"/>
  <c r="G28" i="2" s="1"/>
  <c r="H28" i="2" s="1"/>
  <c r="Z27" i="2" a="1"/>
  <c r="Z27" i="2" s="1"/>
  <c r="M27" i="2" a="1"/>
  <c r="M27" i="2" s="1"/>
  <c r="G27" i="2" a="1"/>
  <c r="G27" i="2" s="1"/>
  <c r="H27" i="2" s="1"/>
  <c r="Z26" i="2" a="1"/>
  <c r="Z26" i="2" s="1"/>
  <c r="M26" i="2" a="1"/>
  <c r="M26" i="2" s="1"/>
  <c r="G26" i="2" a="1"/>
  <c r="G26" i="2" s="1"/>
  <c r="H26" i="2" s="1"/>
  <c r="Z25" i="2" a="1"/>
  <c r="Z25" i="2" s="1"/>
  <c r="M25" i="2" a="1"/>
  <c r="M25" i="2" s="1"/>
  <c r="G25" i="2" a="1"/>
  <c r="G25" i="2" s="1"/>
  <c r="H25" i="2" s="1"/>
  <c r="Z24" i="2" a="1"/>
  <c r="Z24" i="2" s="1"/>
  <c r="M24" i="2" a="1"/>
  <c r="M24" i="2" s="1"/>
  <c r="G24" i="2" a="1"/>
  <c r="G24" i="2" s="1"/>
  <c r="H24" i="2" s="1"/>
  <c r="Z23" i="2" a="1"/>
  <c r="Z23" i="2" s="1"/>
  <c r="M23" i="2" a="1"/>
  <c r="M23" i="2" s="1"/>
  <c r="G23" i="2" a="1"/>
  <c r="G23" i="2" s="1"/>
  <c r="H23" i="2" s="1"/>
  <c r="Z22" i="2" a="1"/>
  <c r="Z22" i="2" s="1"/>
  <c r="M22" i="2" a="1"/>
  <c r="M22" i="2" s="1"/>
  <c r="G22" i="2" a="1"/>
  <c r="G22" i="2" s="1"/>
  <c r="H22" i="2" s="1"/>
  <c r="Z21" i="2" a="1"/>
  <c r="Z21" i="2" s="1"/>
  <c r="M21" i="2" a="1"/>
  <c r="M21" i="2" s="1"/>
  <c r="G21" i="2" a="1"/>
  <c r="G21" i="2" s="1"/>
  <c r="H21" i="2" s="1"/>
  <c r="Z20" i="2" a="1"/>
  <c r="Z20" i="2" s="1"/>
  <c r="M20" i="2" a="1"/>
  <c r="M20" i="2" s="1"/>
  <c r="G20" i="2" a="1"/>
  <c r="G20" i="2" s="1"/>
  <c r="H20" i="2" s="1"/>
  <c r="Z19" i="2" a="1"/>
  <c r="Z19" i="2" s="1"/>
  <c r="M19" i="2" a="1"/>
  <c r="M19" i="2" s="1"/>
  <c r="G19" i="2" a="1"/>
  <c r="G19" i="2" s="1"/>
  <c r="H19" i="2" s="1"/>
  <c r="Z18" i="2" a="1"/>
  <c r="Z18" i="2" s="1"/>
  <c r="M18" i="2" a="1"/>
  <c r="M18" i="2" s="1"/>
  <c r="G18" i="2" a="1"/>
  <c r="G18" i="2" s="1"/>
  <c r="H18" i="2" s="1"/>
  <c r="Z17" i="2" a="1"/>
  <c r="Z17" i="2" s="1"/>
  <c r="M17" i="2" a="1"/>
  <c r="M17" i="2" s="1"/>
  <c r="G17" i="2" a="1"/>
  <c r="G17" i="2" s="1"/>
  <c r="H17" i="2" s="1"/>
  <c r="Z16" i="2" a="1"/>
  <c r="Z16" i="2" s="1"/>
  <c r="M16" i="2" a="1"/>
  <c r="M16" i="2" s="1"/>
  <c r="Z15" i="2" a="1"/>
  <c r="Z15" i="2" s="1"/>
  <c r="M15" i="2" a="1"/>
  <c r="M15" i="2" s="1"/>
  <c r="Z14" i="2" a="1"/>
  <c r="Z14" i="2" s="1"/>
  <c r="M14" i="2" a="1"/>
  <c r="M14" i="2" s="1"/>
  <c r="Z13" i="2" a="1"/>
  <c r="Z13" i="2" s="1"/>
  <c r="M13" i="2" a="1"/>
  <c r="M13" i="2" s="1"/>
  <c r="Z12" i="2" a="1"/>
  <c r="Z12" i="2" s="1"/>
  <c r="M12" i="2" a="1"/>
  <c r="M12" i="2" s="1"/>
  <c r="Z11" i="2" a="1"/>
  <c r="Z11" i="2" s="1"/>
  <c r="M11" i="2" a="1"/>
  <c r="M11" i="2" s="1"/>
  <c r="G11" i="2" a="1"/>
  <c r="G11" i="2" s="1"/>
  <c r="H11" i="2" s="1"/>
  <c r="Z10" i="2" a="1"/>
  <c r="Z10" i="2" s="1"/>
  <c r="M10" i="2" a="1"/>
  <c r="M10" i="2" s="1"/>
  <c r="Z9" i="2" a="1"/>
  <c r="Z9" i="2" s="1"/>
  <c r="M9" i="2" a="1"/>
  <c r="M9" i="2" s="1"/>
  <c r="Z8" i="2" a="1"/>
  <c r="Z8" i="2" s="1"/>
  <c r="M8" i="2" a="1"/>
  <c r="M8" i="2" s="1"/>
  <c r="Z7" i="2" a="1"/>
  <c r="Z7" i="2" s="1"/>
  <c r="M7" i="2" a="1"/>
  <c r="M7" i="2" s="1"/>
  <c r="Z6" i="2" a="1"/>
  <c r="Z6" i="2" s="1"/>
  <c r="M6" i="2" a="1"/>
  <c r="M6" i="2" s="1"/>
  <c r="Z5" i="2" a="1"/>
  <c r="Z5" i="2" s="1"/>
  <c r="M5" i="2" a="1"/>
  <c r="M5" i="2" s="1"/>
  <c r="I9" i="1"/>
  <c r="I2" i="1"/>
  <c r="I16" i="1"/>
  <c r="I30" i="1"/>
  <c r="I23" i="1"/>
  <c r="I37" i="1"/>
  <c r="I10" i="1"/>
  <c r="I3" i="1"/>
  <c r="I17" i="1"/>
  <c r="I31" i="1"/>
  <c r="I24" i="1"/>
  <c r="I38" i="1"/>
  <c r="I11" i="1"/>
  <c r="I4" i="1"/>
  <c r="I18" i="1"/>
  <c r="I32" i="1"/>
  <c r="I25" i="1"/>
  <c r="I39" i="1"/>
  <c r="I12" i="1"/>
  <c r="I5" i="1"/>
  <c r="I19" i="1"/>
  <c r="I33" i="1"/>
  <c r="I26" i="1"/>
  <c r="I40" i="1"/>
  <c r="I13" i="1"/>
  <c r="I6" i="1"/>
  <c r="I20" i="1"/>
  <c r="I34" i="1"/>
  <c r="I27" i="1"/>
  <c r="I41" i="1"/>
  <c r="I14" i="1"/>
  <c r="I7" i="1"/>
  <c r="I21" i="1"/>
  <c r="I35" i="1"/>
  <c r="I28" i="1"/>
  <c r="I42" i="1"/>
  <c r="G14" i="2" a="1"/>
  <c r="G14" i="2" s="1"/>
  <c r="H14" i="2" s="1"/>
  <c r="G15" i="2" a="1"/>
  <c r="G15" i="2" s="1"/>
  <c r="H15" i="2" s="1"/>
  <c r="G5" i="2" a="1"/>
  <c r="G5" i="2" s="1"/>
  <c r="H5" i="2" s="1"/>
  <c r="G7" i="2" a="1"/>
  <c r="G7" i="2" s="1"/>
  <c r="H7" i="2" s="1"/>
  <c r="G13" i="2" a="1"/>
  <c r="G13" i="2" s="1"/>
  <c r="H13" i="2" s="1"/>
  <c r="G9" i="2" a="1"/>
  <c r="G9" i="2" s="1"/>
  <c r="H9" i="2" s="1"/>
  <c r="G8" i="2" a="1"/>
  <c r="G8" i="2" s="1"/>
  <c r="H8" i="2" s="1"/>
  <c r="G10" i="2" a="1"/>
  <c r="G10" i="2" s="1"/>
  <c r="H10" i="2" s="1"/>
  <c r="G6" i="2" a="1"/>
  <c r="G6" i="2" s="1"/>
  <c r="H6" i="2" s="1"/>
  <c r="J37" i="2" l="1"/>
  <c r="J45" i="2"/>
  <c r="J53" i="2"/>
  <c r="J61" i="2"/>
  <c r="J69" i="2"/>
  <c r="J77" i="2"/>
  <c r="J8" i="2"/>
  <c r="J21" i="2"/>
  <c r="J85" i="2"/>
  <c r="J93" i="2"/>
  <c r="J29" i="2"/>
  <c r="J74" i="2"/>
  <c r="J90" i="2"/>
  <c r="J98" i="2"/>
  <c r="J106" i="2"/>
  <c r="J114" i="2"/>
  <c r="J122" i="2"/>
  <c r="J130" i="2"/>
  <c r="J138" i="2"/>
  <c r="J146" i="2"/>
  <c r="J154" i="2"/>
  <c r="J162" i="2"/>
  <c r="J170" i="2"/>
  <c r="J178" i="2"/>
  <c r="J186" i="2"/>
  <c r="J194" i="2"/>
  <c r="J202" i="2"/>
  <c r="J101" i="2"/>
  <c r="J109" i="2"/>
  <c r="J117" i="2"/>
  <c r="J125" i="2"/>
  <c r="J133" i="2"/>
  <c r="J141" i="2"/>
  <c r="J149" i="2"/>
  <c r="J157" i="2"/>
  <c r="J165" i="2"/>
  <c r="J173" i="2"/>
  <c r="J181" i="2"/>
  <c r="J189" i="2"/>
  <c r="J197" i="2"/>
  <c r="J205" i="2"/>
  <c r="J210" i="2"/>
  <c r="J213" i="2"/>
  <c r="J218" i="2"/>
  <c r="J221" i="2"/>
  <c r="J226" i="2"/>
  <c r="J229" i="2"/>
  <c r="J234" i="2"/>
  <c r="J237" i="2"/>
  <c r="J245" i="2"/>
  <c r="J253" i="2"/>
  <c r="J261" i="2"/>
  <c r="J242" i="2"/>
  <c r="J250" i="2"/>
  <c r="J258" i="2"/>
  <c r="J266" i="2"/>
  <c r="J274" i="2"/>
  <c r="J282" i="2"/>
  <c r="J290" i="2"/>
  <c r="J298" i="2"/>
  <c r="J306" i="2"/>
  <c r="J314" i="2"/>
  <c r="J322" i="2"/>
  <c r="J330" i="2"/>
  <c r="J338" i="2"/>
  <c r="J346" i="2"/>
  <c r="J354" i="2"/>
  <c r="J362" i="2"/>
  <c r="J269" i="2"/>
  <c r="J370" i="2"/>
  <c r="J378" i="2"/>
  <c r="J386" i="2"/>
  <c r="J394" i="2"/>
  <c r="J402" i="2"/>
  <c r="J13" i="2"/>
  <c r="J22" i="2"/>
  <c r="J30" i="2"/>
  <c r="J38" i="2"/>
  <c r="J46" i="2"/>
  <c r="J54" i="2"/>
  <c r="J62" i="2"/>
  <c r="J70" i="2"/>
  <c r="J78" i="2"/>
  <c r="J86" i="2"/>
  <c r="J94" i="2"/>
  <c r="J102" i="2"/>
  <c r="J110" i="2"/>
  <c r="J118" i="2"/>
  <c r="J126" i="2"/>
  <c r="J134" i="2"/>
  <c r="J142" i="2"/>
  <c r="J150" i="2"/>
  <c r="J158" i="2"/>
  <c r="J166" i="2"/>
  <c r="J174" i="2"/>
  <c r="J182" i="2"/>
  <c r="J190" i="2"/>
  <c r="J198" i="2"/>
  <c r="J206" i="2"/>
  <c r="J214" i="2"/>
  <c r="J222" i="2"/>
  <c r="J230" i="2"/>
  <c r="J238" i="2"/>
  <c r="J246" i="2"/>
  <c r="J254" i="2"/>
  <c r="J262" i="2"/>
  <c r="J270" i="2"/>
  <c r="J278" i="2"/>
  <c r="J286" i="2"/>
  <c r="J294" i="2"/>
  <c r="J302" i="2"/>
  <c r="J310" i="2"/>
  <c r="J318" i="2"/>
  <c r="J326" i="2"/>
  <c r="J334" i="2"/>
  <c r="J342" i="2"/>
  <c r="J350" i="2"/>
  <c r="J358" i="2"/>
  <c r="J366" i="2"/>
  <c r="J382" i="2"/>
  <c r="J390" i="2"/>
  <c r="J398" i="2"/>
  <c r="J406" i="2"/>
  <c r="J374" i="2"/>
  <c r="J232" i="2"/>
  <c r="J296" i="2"/>
  <c r="J312" i="2"/>
  <c r="J360" i="2"/>
  <c r="J368" i="2"/>
  <c r="J392" i="2"/>
  <c r="J408" i="2"/>
  <c r="J23" i="2"/>
  <c r="J31" i="2"/>
  <c r="J39" i="2"/>
  <c r="J47" i="2"/>
  <c r="J55" i="2"/>
  <c r="J63" i="2"/>
  <c r="J71" i="2"/>
  <c r="J79" i="2"/>
  <c r="J87" i="2"/>
  <c r="J95" i="2"/>
  <c r="J103" i="2"/>
  <c r="J111" i="2"/>
  <c r="J119" i="2"/>
  <c r="J127" i="2"/>
  <c r="J135" i="2"/>
  <c r="J143" i="2"/>
  <c r="J151" i="2"/>
  <c r="J159" i="2"/>
  <c r="J167" i="2"/>
  <c r="J175" i="2"/>
  <c r="J183" i="2"/>
  <c r="J191" i="2"/>
  <c r="J199" i="2"/>
  <c r="J207" i="2"/>
  <c r="J215" i="2"/>
  <c r="J223" i="2"/>
  <c r="J231" i="2"/>
  <c r="J239" i="2"/>
  <c r="J247" i="2"/>
  <c r="J255" i="2"/>
  <c r="J263" i="2"/>
  <c r="J271" i="2"/>
  <c r="J279" i="2"/>
  <c r="J287" i="2"/>
  <c r="J295" i="2"/>
  <c r="J303" i="2"/>
  <c r="J311" i="2"/>
  <c r="J319" i="2"/>
  <c r="J327" i="2"/>
  <c r="J335" i="2"/>
  <c r="J343" i="2"/>
  <c r="J351" i="2"/>
  <c r="J359" i="2"/>
  <c r="J367" i="2"/>
  <c r="J375" i="2"/>
  <c r="J383" i="2"/>
  <c r="J391" i="2"/>
  <c r="J399" i="2"/>
  <c r="J407" i="2"/>
  <c r="J82" i="2"/>
  <c r="J277" i="2"/>
  <c r="J285" i="2"/>
  <c r="J293" i="2"/>
  <c r="J301" i="2"/>
  <c r="J309" i="2"/>
  <c r="J317" i="2"/>
  <c r="J325" i="2"/>
  <c r="J333" i="2"/>
  <c r="J341" i="2"/>
  <c r="J349" i="2"/>
  <c r="J357" i="2"/>
  <c r="J365" i="2"/>
  <c r="J373" i="2"/>
  <c r="J381" i="2"/>
  <c r="J389" i="2"/>
  <c r="J397" i="2"/>
  <c r="J405" i="2"/>
  <c r="J11" i="2"/>
  <c r="J18" i="2"/>
  <c r="J26" i="2"/>
  <c r="J34" i="2"/>
  <c r="J42" i="2"/>
  <c r="J50" i="2"/>
  <c r="J58" i="2"/>
  <c r="J66" i="2"/>
  <c r="J280" i="2"/>
  <c r="J288" i="2"/>
  <c r="J304" i="2"/>
  <c r="J320" i="2"/>
  <c r="J328" i="2"/>
  <c r="J336" i="2"/>
  <c r="J344" i="2"/>
  <c r="J352" i="2"/>
  <c r="J376" i="2"/>
  <c r="J384" i="2"/>
  <c r="J400" i="2"/>
  <c r="J32" i="2"/>
  <c r="J48" i="2"/>
  <c r="J56" i="2"/>
  <c r="J88" i="2"/>
  <c r="J128" i="2"/>
  <c r="J136" i="2"/>
  <c r="J144" i="2"/>
  <c r="J184" i="2"/>
  <c r="J192" i="2"/>
  <c r="J200" i="2"/>
  <c r="J224" i="2"/>
  <c r="J264" i="2"/>
  <c r="J24" i="2"/>
  <c r="J40" i="2"/>
  <c r="J64" i="2"/>
  <c r="J72" i="2"/>
  <c r="J104" i="2"/>
  <c r="J112" i="2"/>
  <c r="J120" i="2"/>
  <c r="J152" i="2"/>
  <c r="J168" i="2"/>
  <c r="J176" i="2"/>
  <c r="J208" i="2"/>
  <c r="J216" i="2"/>
  <c r="J240" i="2"/>
  <c r="J248" i="2"/>
  <c r="J256" i="2"/>
  <c r="J272" i="2"/>
  <c r="J80" i="2"/>
  <c r="J96" i="2"/>
  <c r="J160" i="2"/>
  <c r="J5" i="2"/>
  <c r="J19" i="2"/>
  <c r="J27" i="2"/>
  <c r="J35" i="2"/>
  <c r="J43" i="2"/>
  <c r="J51" i="2"/>
  <c r="J59" i="2"/>
  <c r="J67" i="2"/>
  <c r="J75" i="2"/>
  <c r="J83" i="2"/>
  <c r="J91" i="2"/>
  <c r="J99" i="2"/>
  <c r="J107" i="2"/>
  <c r="J115" i="2"/>
  <c r="J123" i="2"/>
  <c r="J131" i="2"/>
  <c r="J139" i="2"/>
  <c r="J147" i="2"/>
  <c r="J155" i="2"/>
  <c r="J163" i="2"/>
  <c r="J171" i="2"/>
  <c r="J179" i="2"/>
  <c r="J187" i="2"/>
  <c r="J195" i="2"/>
  <c r="J203" i="2"/>
  <c r="J211" i="2"/>
  <c r="J219" i="2"/>
  <c r="J227" i="2"/>
  <c r="J235" i="2"/>
  <c r="J243" i="2"/>
  <c r="J251" i="2"/>
  <c r="J259" i="2"/>
  <c r="J267" i="2"/>
  <c r="J275" i="2"/>
  <c r="J283" i="2"/>
  <c r="J291" i="2"/>
  <c r="J299" i="2"/>
  <c r="J307" i="2"/>
  <c r="J315" i="2"/>
  <c r="J323" i="2"/>
  <c r="J331" i="2"/>
  <c r="J339" i="2"/>
  <c r="J347" i="2"/>
  <c r="J355" i="2"/>
  <c r="J363" i="2"/>
  <c r="J371" i="2"/>
  <c r="J379" i="2"/>
  <c r="J387" i="2"/>
  <c r="J395" i="2"/>
  <c r="J403" i="2"/>
  <c r="A5" i="4" a="1"/>
  <c r="A5" i="4" s="1"/>
  <c r="J265" i="2"/>
  <c r="J273" i="2"/>
  <c r="J281" i="2"/>
  <c r="J289" i="2"/>
  <c r="J297" i="2"/>
  <c r="J305" i="2"/>
  <c r="J313" i="2"/>
  <c r="J321" i="2"/>
  <c r="J329" i="2"/>
  <c r="J337" i="2"/>
  <c r="J345" i="2"/>
  <c r="J353" i="2"/>
  <c r="J361" i="2"/>
  <c r="J369" i="2"/>
  <c r="J377" i="2"/>
  <c r="J385" i="2"/>
  <c r="J393" i="2"/>
  <c r="J401" i="2"/>
  <c r="J17" i="2"/>
  <c r="J25" i="2"/>
  <c r="J33" i="2"/>
  <c r="J41" i="2"/>
  <c r="J49" i="2"/>
  <c r="J57" i="2"/>
  <c r="J65" i="2"/>
  <c r="J73" i="2"/>
  <c r="J81" i="2"/>
  <c r="J89" i="2"/>
  <c r="J97" i="2"/>
  <c r="J105" i="2"/>
  <c r="J113" i="2"/>
  <c r="J121" i="2"/>
  <c r="J129" i="2"/>
  <c r="J137" i="2"/>
  <c r="J145" i="2"/>
  <c r="J153" i="2"/>
  <c r="J161" i="2"/>
  <c r="J169" i="2"/>
  <c r="J177" i="2"/>
  <c r="J185" i="2"/>
  <c r="J193" i="2"/>
  <c r="J201" i="2"/>
  <c r="J209" i="2"/>
  <c r="J217" i="2"/>
  <c r="J225" i="2"/>
  <c r="J233" i="2"/>
  <c r="J241" i="2"/>
  <c r="J249" i="2"/>
  <c r="J257" i="2"/>
  <c r="J14" i="2"/>
  <c r="J20" i="2"/>
  <c r="J28" i="2"/>
  <c r="J36" i="2"/>
  <c r="J44" i="2"/>
  <c r="J52" i="2"/>
  <c r="J60" i="2"/>
  <c r="J68" i="2"/>
  <c r="J76" i="2"/>
  <c r="J84" i="2"/>
  <c r="J92" i="2"/>
  <c r="J100" i="2"/>
  <c r="J108" i="2"/>
  <c r="J116" i="2"/>
  <c r="J124" i="2"/>
  <c r="J132" i="2"/>
  <c r="J140" i="2"/>
  <c r="J148" i="2"/>
  <c r="J156" i="2"/>
  <c r="J164" i="2"/>
  <c r="J172" i="2"/>
  <c r="J180" i="2"/>
  <c r="J188" i="2"/>
  <c r="J196" i="2"/>
  <c r="J204" i="2"/>
  <c r="J212" i="2"/>
  <c r="J220" i="2"/>
  <c r="J228" i="2"/>
  <c r="J236" i="2"/>
  <c r="J244" i="2"/>
  <c r="J252" i="2"/>
  <c r="J260" i="2"/>
  <c r="J268" i="2"/>
  <c r="J276" i="2"/>
  <c r="J284" i="2"/>
  <c r="J292" i="2"/>
  <c r="J300" i="2"/>
  <c r="J308" i="2"/>
  <c r="J316" i="2"/>
  <c r="J324" i="2"/>
  <c r="J332" i="2"/>
  <c r="J340" i="2"/>
  <c r="J348" i="2"/>
  <c r="J356" i="2"/>
  <c r="J364" i="2"/>
  <c r="J372" i="2"/>
  <c r="J380" i="2"/>
  <c r="J388" i="2"/>
  <c r="J396" i="2"/>
  <c r="J404" i="2"/>
  <c r="J12" i="2"/>
  <c r="J16" i="2"/>
  <c r="J6" i="2"/>
  <c r="J9" i="2"/>
  <c r="J10" i="2"/>
  <c r="J7" i="2"/>
  <c r="J15" i="2"/>
  <c r="E14" i="3"/>
  <c r="D7" i="3"/>
  <c r="D10" i="3"/>
  <c r="E10" i="3" s="1"/>
  <c r="D13" i="3"/>
  <c r="E13" i="3" s="1"/>
  <c r="D8" i="3"/>
  <c r="F8" i="3" s="1"/>
  <c r="G16" i="2" a="1"/>
  <c r="G16" i="2" s="1"/>
  <c r="H16" i="2" s="1"/>
  <c r="G12" i="2" a="1"/>
  <c r="G12" i="2" s="1"/>
  <c r="F11" i="3"/>
  <c r="F12" i="3"/>
  <c r="E9" i="3"/>
  <c r="E11" i="3"/>
  <c r="F7" i="3" l="1"/>
  <c r="F2" i="3"/>
  <c r="E7" i="3"/>
  <c r="H12" i="2"/>
  <c r="F9" i="3" s="1"/>
  <c r="F13" i="3"/>
  <c r="F10" i="3"/>
  <c r="E8" i="3"/>
  <c r="D3" i="3" l="1"/>
  <c r="D4" i="3"/>
  <c r="F3" i="3"/>
  <c r="F4" i="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<sst xmlns="http://schemas.openxmlformats.org/spreadsheetml/2006/main" count="225" uniqueCount="57">
  <si>
    <t>S</t>
  </si>
  <si>
    <t>M</t>
  </si>
  <si>
    <t>L</t>
  </si>
  <si>
    <t>XL</t>
  </si>
  <si>
    <t>2XL</t>
  </si>
  <si>
    <t>3XL</t>
  </si>
  <si>
    <t>4XL</t>
  </si>
  <si>
    <t>Description</t>
  </si>
  <si>
    <t>Size</t>
  </si>
  <si>
    <t>Size Charge</t>
  </si>
  <si>
    <t>Item Cost</t>
  </si>
  <si>
    <t>Base Cost</t>
  </si>
  <si>
    <t>Name</t>
  </si>
  <si>
    <t>Item</t>
  </si>
  <si>
    <t>Index</t>
  </si>
  <si>
    <t>T-shirt</t>
  </si>
  <si>
    <t>Color</t>
  </si>
  <si>
    <t>Item Type</t>
  </si>
  <si>
    <t>Quantity</t>
  </si>
  <si>
    <t>Ext Cost</t>
  </si>
  <si>
    <t>Amount Paid</t>
  </si>
  <si>
    <t>Troop Pay</t>
  </si>
  <si>
    <t>Troop</t>
  </si>
  <si>
    <t>Paid by</t>
  </si>
  <si>
    <t>Notes</t>
  </si>
  <si>
    <t>Total</t>
  </si>
  <si>
    <t>Balance Due</t>
  </si>
  <si>
    <t>Qty</t>
  </si>
  <si>
    <t>Use this sheet to enter your order into the website</t>
  </si>
  <si>
    <t>campparsons.org/shirts</t>
  </si>
  <si>
    <t>Listed on Payment Sheet</t>
  </si>
  <si>
    <t>Troop Total</t>
  </si>
  <si>
    <t>Individual Total</t>
  </si>
  <si>
    <t>Amount Collected</t>
  </si>
  <si>
    <t>Order Total</t>
  </si>
  <si>
    <t>Individuals Not Paid</t>
  </si>
  <si>
    <t>Track amount paid by person. Enter names below to calculate totals and balance due.
Costs listed below do not include shipping or sales tax.</t>
  </si>
  <si>
    <t>Camp Parsons Shirt Order 2025</t>
  </si>
  <si>
    <t>Sweatshirt — Laurel Green</t>
  </si>
  <si>
    <t>Sweatshirt — Coyote Brown</t>
  </si>
  <si>
    <t>Sweatshirt — Medium Gray</t>
  </si>
  <si>
    <t>Laurel Green</t>
  </si>
  <si>
    <t>Coyote Brown</t>
  </si>
  <si>
    <t>Medium Gray</t>
  </si>
  <si>
    <t>T-shirt — Laurel Green</t>
  </si>
  <si>
    <t>T-shirt — Coyote Brown</t>
  </si>
  <si>
    <t>T-shirt — Medium Gray</t>
  </si>
  <si>
    <t>Sweatshirt</t>
  </si>
  <si>
    <t>Available sizes may vary by color.  Visit our online store to see more pictures, available sizes, and to place your order:</t>
  </si>
  <si>
    <t>Place orders by Wednesday, June 4th</t>
  </si>
  <si>
    <t>T-shirts</t>
  </si>
  <si>
    <t>S–4XL</t>
  </si>
  <si>
    <t>$20 each</t>
  </si>
  <si>
    <t>Sweatshirts</t>
  </si>
  <si>
    <t>$40 each</t>
  </si>
  <si>
    <t>All shirts will be shipped directly to camp and available for you to pick up when you arrive
A limited selection of these options will be available in the Trading Post.
To ensure you get the color/style/size you want, please order online.</t>
  </si>
  <si>
    <t>Enter items here. The "Paid by" column can be used if the troop is
paying for some items (e.g. troop is paying for one shirt per scout)
Costs listed below do not include shipping or sales tax.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</si>
</sst>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Blue]_(&quot;$&quot;* #,##0.00_);[Red]_(&quot;$&quot;* \(#,##0.00\);_(&quot;$&quot;* &quot;-&quot;??_);_(@_)"/>
    <numFmt numFmtId="165" formatCode="0_);0_);0_)"/>
  </numFmts>
  <fonts count="12" x14ac:knownFonts="1">
    <font>
      <sz val="11"/>
      <color theme="1"/>
      <name val="Segoe UI"/>
      <family val="2"/>
      <scheme val="minor"/>
    </font>
    <font>
      <sz val="11"/>
      <color theme="1"/>
      <name val="Segoe UI"/>
      <family val="2"/>
      <scheme val="minor"/>
    </font>
    <font>
      <b/>
      <sz val="11"/>
      <color theme="1"/>
      <name val="Segoe UI"/>
      <family val="2"/>
      <scheme val="minor"/>
    </font>
    <font>
      <u/>
      <sz val="11"/>
      <color theme="10"/>
      <name val="Segoe UI"/>
      <family val="2"/>
      <scheme val="minor"/>
    </font>
    <font>
      <b/>
      <sz val="11"/>
      <color theme="5" tint="-0.249977111117893"/>
      <name val="Segoe UI"/>
      <family val="2"/>
      <scheme val="minor"/>
    </font>
    <font>
      <sz val="12"/>
      <color theme="1"/>
      <name val="Segoe UI"/>
      <family val="2"/>
      <scheme val="minor"/>
    </font>
    <font>
      <sz val="11"/>
      <color theme="1" tint="0.499984740745262"/>
      <name val="Segoe UI"/>
      <family val="2"/>
      <scheme val="minor"/>
    </font>
    <font>
      <sz val="22"/>
      <color theme="1"/>
      <name val="Segoe UI"/>
      <family val="2"/>
      <scheme val="minor"/>
    </font>
    <font>
      <sz val="10"/>
      <color theme="1"/>
      <name val="Segoe UI"/>
      <family val="2"/>
      <scheme val="minor"/>
    </font>
    <font>
      <sz val="14"/>
      <color theme="1"/>
      <name val="Segoe UI"/>
      <family val="2"/>
      <scheme val="minor"/>
    </font>
    <font>
      <b/>
      <sz val="16"/>
      <color theme="1"/>
      <name val="Segoe UI"/>
      <family val="2"/>
      <scheme val="minor"/>
    </font>
    <font>
      <u/>
      <sz val="14"/>
      <color theme="10"/>
      <name val="Segoe UI"/>
      <family val="2"/>
      <scheme val="minor"/>
    </font>
  </fonts>
  <fills count="5">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9" tint="0.49998474074526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medium">
        <color auto="1"/>
      </left>
      <right/>
      <top/>
      <bottom/>
      <diagonal/>
    </border>
    <border>
      <left/>
      <right style="medium">
        <color auto="1"/>
      </right>
      <top/>
      <bottom/>
      <diagonal/>
    </border>
    <border>
      <left style="medium">
        <color auto="1"/>
      </left>
      <right style="thin">
        <color indexed="64"/>
      </right>
      <top style="thin">
        <color indexed="64"/>
      </top>
      <bottom style="thin">
        <color indexed="64"/>
      </bottom>
      <diagonal/>
    </border>
    <border>
      <left style="thin">
        <color indexed="64"/>
      </left>
      <right style="medium">
        <color auto="1"/>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theme="0"/>
      </left>
      <right style="thin">
        <color theme="0"/>
      </right>
      <top/>
      <bottom/>
      <diagonal/>
    </border>
  </borders>
  <cellStyleXfs count="3">
    <xf numFmtId="0" fontId="0" fillId="0" borderId="0"/>
    <xf numFmtId="44" fontId="1" fillId="0" borderId="0" applyFont="0" applyFill="0" applyBorder="0" applyAlignment="0" applyProtection="0"/>
    <xf numFmtId="0" fontId="3" fillId="0" borderId="0" applyNumberFormat="0" applyFill="0" applyBorder="0" applyAlignment="0" applyProtection="0"/>
  </cellStyleXfs>
  <cellXfs count="62">
    <xf numFmtId="0" fontId="0" fillId="0" borderId="0" xfId="0"/>
    <xf numFmtId="44" fontId="0" fillId="0" borderId="0" xfId="1" applyFont="1"/>
    <xf numFmtId="0" fontId="0" fillId="0" borderId="0" xfId="0" applyAlignment="1">
      <alignment horizontal="center"/>
    </xf>
    <xf numFmtId="0" fontId="0" fillId="0" borderId="0" xfId="1" applyNumberFormat="1" applyFont="1"/>
    <xf numFmtId="0" fontId="0" fillId="0" borderId="1" xfId="0" applyBorder="1"/>
    <xf numFmtId="0" fontId="4" fillId="0" borderId="0" xfId="0" applyFont="1"/>
    <xf numFmtId="0" fontId="0" fillId="0" borderId="2" xfId="0" applyBorder="1"/>
    <xf numFmtId="0" fontId="0" fillId="0" borderId="3" xfId="0" applyBorder="1"/>
    <xf numFmtId="0" fontId="0" fillId="0" borderId="4" xfId="0" applyBorder="1"/>
    <xf numFmtId="0" fontId="0" fillId="0" borderId="5" xfId="0" applyBorder="1"/>
    <xf numFmtId="0" fontId="2" fillId="0" borderId="0" xfId="0" applyFont="1" applyAlignment="1">
      <alignment horizontal="center"/>
    </xf>
    <xf numFmtId="0" fontId="0" fillId="0" borderId="1" xfId="0" applyBorder="1" applyProtection="1">
      <protection locked="0"/>
    </xf>
    <xf numFmtId="0" fontId="0" fillId="0" borderId="1" xfId="0" applyBorder="1" applyAlignment="1" applyProtection="1">
      <alignment horizontal="center"/>
      <protection locked="0"/>
    </xf>
    <xf numFmtId="44" fontId="0" fillId="2" borderId="1" xfId="1" applyFont="1" applyFill="1" applyBorder="1"/>
    <xf numFmtId="0" fontId="2" fillId="3" borderId="0" xfId="0" applyFont="1" applyFill="1" applyAlignment="1">
      <alignment horizontal="center"/>
    </xf>
    <xf numFmtId="0" fontId="2" fillId="3" borderId="0" xfId="0" applyFont="1" applyFill="1" applyAlignment="1">
      <alignment horizontal="left"/>
    </xf>
    <xf numFmtId="44" fontId="0" fillId="0" borderId="1" xfId="1" applyFont="1" applyBorder="1" applyProtection="1">
      <protection locked="0"/>
    </xf>
    <xf numFmtId="44" fontId="6" fillId="2" borderId="1" xfId="1" applyFont="1" applyFill="1" applyBorder="1"/>
    <xf numFmtId="164" fontId="0" fillId="2" borderId="1" xfId="1" applyNumberFormat="1" applyFont="1" applyFill="1" applyBorder="1"/>
    <xf numFmtId="0" fontId="2" fillId="3" borderId="1" xfId="0" applyFont="1" applyFill="1" applyBorder="1" applyAlignment="1">
      <alignment horizontal="center" vertical="center"/>
    </xf>
    <xf numFmtId="0" fontId="2" fillId="3" borderId="1" xfId="0" applyFont="1" applyFill="1" applyBorder="1" applyAlignment="1">
      <alignment horizontal="left" vertical="center"/>
    </xf>
    <xf numFmtId="0" fontId="2" fillId="3" borderId="1" xfId="0" applyFont="1" applyFill="1" applyBorder="1" applyAlignment="1">
      <alignment horizontal="center" wrapText="1"/>
    </xf>
    <xf numFmtId="0" fontId="2" fillId="3" borderId="1" xfId="0" applyFont="1" applyFill="1" applyBorder="1" applyAlignment="1">
      <alignment horizontal="center"/>
    </xf>
    <xf numFmtId="44" fontId="8" fillId="0" borderId="0" xfId="0" applyNumberFormat="1" applyFont="1" applyAlignment="1">
      <alignment horizontal="center"/>
    </xf>
    <xf numFmtId="0" fontId="8" fillId="0" borderId="0" xfId="0" applyFont="1" applyAlignment="1">
      <alignment horizontal="left" indent="7"/>
    </xf>
    <xf numFmtId="0" fontId="8" fillId="0" borderId="0" xfId="0" applyFont="1" applyAlignment="1">
      <alignment horizontal="left" indent="1"/>
    </xf>
    <xf numFmtId="165" fontId="8" fillId="0" borderId="0" xfId="0" applyNumberFormat="1" applyFont="1"/>
    <xf numFmtId="0" fontId="0" fillId="4" borderId="0" xfId="0" applyFill="1"/>
    <xf numFmtId="0" fontId="5" fillId="0" borderId="0" xfId="0" applyFont="1" applyAlignment="1">
      <alignment horizontal="center" wrapText="1"/>
    </xf>
    <xf numFmtId="0" fontId="5" fillId="0" borderId="0" xfId="0" applyFont="1" applyAlignment="1">
      <alignment horizontal="center"/>
    </xf>
    <xf numFmtId="0" fontId="7" fillId="0" borderId="0" xfId="0" applyFont="1" applyAlignment="1">
      <alignment horizontal="center"/>
    </xf>
    <xf numFmtId="0" fontId="5" fillId="0" borderId="0" xfId="0" applyFont="1" applyAlignment="1">
      <alignment horizontal="center" vertical="center" wrapText="1"/>
    </xf>
    <xf numFmtId="0" fontId="3" fillId="0" borderId="0" xfId="2" applyAlignment="1">
      <alignment horizontal="center"/>
    </xf>
    <xf numFmtId="0" fontId="5" fillId="0" borderId="6" xfId="0" applyFont="1" applyBorder="1" applyAlignment="1">
      <alignment horizontal="center" wrapText="1"/>
    </xf>
    <xf numFmtId="0" fontId="0" fillId="0" borderId="6" xfId="0" applyBorder="1"/>
    <xf numFmtId="0" fontId="11" fillId="0" borderId="6" xfId="2" applyFont="1" applyBorder="1" applyAlignment="1">
      <alignment horizontal="center"/>
    </xf>
    <xf numFmtId="0" fontId="9" fillId="0" borderId="6" xfId="0" applyFont="1" applyBorder="1" applyAlignment="1">
      <alignment horizontal="center"/>
    </xf>
    <xf numFmtId="0" fontId="9" fillId="0" borderId="6" xfId="0" applyFont="1" applyBorder="1" applyAlignment="1">
      <alignment horizontal="center"/>
    </xf>
    <xf numFmtId="0" fontId="0" fillId="0" borderId="6" xfId="0" applyBorder="1" applyAlignment="1">
      <alignment horizontal="center" vertical="top" wrapText="1"/>
    </xf>
    <xf numFmtId="0" fontId="0" fillId="0" borderId="7" xfId="0" applyBorder="1"/>
    <xf numFmtId="0" fontId="0" fillId="0" borderId="8" xfId="0" applyBorder="1"/>
    <xf numFmtId="0" fontId="0" fillId="0" borderId="10" xfId="0" applyBorder="1"/>
    <xf numFmtId="0" fontId="0" fillId="0" borderId="11" xfId="0" applyBorder="1" applyAlignment="1">
      <alignment horizontal="center"/>
    </xf>
    <xf numFmtId="0" fontId="0" fillId="0" borderId="12" xfId="0" applyBorder="1" applyAlignment="1">
      <alignment horizontal="center"/>
    </xf>
    <xf numFmtId="0" fontId="0" fillId="0" borderId="13" xfId="0" applyBorder="1" applyAlignment="1">
      <alignment horizontal="center"/>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0" fontId="9" fillId="0" borderId="7" xfId="0" applyFont="1" applyBorder="1" applyAlignment="1">
      <alignment horizontal="center"/>
    </xf>
    <xf numFmtId="0" fontId="9" fillId="0" borderId="8" xfId="0" applyFont="1" applyBorder="1" applyAlignment="1">
      <alignment horizontal="center"/>
    </xf>
    <xf numFmtId="0" fontId="9" fillId="0" borderId="9" xfId="0" applyFont="1" applyBorder="1" applyAlignment="1">
      <alignment horizont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9" fillId="0" borderId="12" xfId="0" applyFont="1" applyBorder="1" applyAlignment="1">
      <alignment horizontal="center" vertical="center"/>
    </xf>
    <xf numFmtId="0" fontId="9" fillId="0" borderId="13" xfId="0" applyFont="1" applyBorder="1" applyAlignment="1">
      <alignment horizontal="center" vertical="center"/>
    </xf>
    <xf numFmtId="0" fontId="10" fillId="0" borderId="16" xfId="0" applyFont="1" applyBorder="1" applyAlignment="1">
      <alignment horizontal="center" vertical="center"/>
    </xf>
    <xf numFmtId="0" fontId="10" fillId="0" borderId="17" xfId="0" applyFont="1" applyBorder="1" applyAlignment="1">
      <alignment horizontal="center" vertical="center"/>
    </xf>
    <xf numFmtId="0" fontId="9" fillId="0" borderId="17" xfId="0" applyFont="1" applyBorder="1" applyAlignment="1">
      <alignment horizontal="center" vertical="center"/>
    </xf>
    <xf numFmtId="0" fontId="9" fillId="0" borderId="18" xfId="0" applyFont="1" applyBorder="1" applyAlignment="1">
      <alignment horizontal="center" vertical="center"/>
    </xf>
    <xf numFmtId="0" fontId="0" fillId="0" borderId="19" xfId="0" applyBorder="1"/>
  </cellXfs>
  <cellStyles count="3">
    <cellStyle name="Currency" xfId="1" builtinId="4"/>
    <cellStyle name="Hyperlink" xfId="2" builtinId="8"/>
    <cellStyle name="Normal" xfId="0" builtinId="0"/>
  </cellStyles>
  <dxfs count="4">
    <dxf>
      <numFmt numFmtId="0" formatCode="General"/>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161925</xdr:colOff>
      <xdr:row>7</xdr:row>
      <xdr:rowOff>85725</xdr:rowOff>
    </xdr:from>
    <xdr:to>
      <xdr:col>3</xdr:col>
      <xdr:colOff>537845</xdr:colOff>
      <xdr:row>15</xdr:row>
      <xdr:rowOff>156845</xdr:rowOff>
    </xdr:to>
    <xdr:pic>
      <xdr:nvPicPr>
        <xdr:cNvPr id="2" name="Picture 1">
          <a:extLst>
            <a:ext uri="{FF2B5EF4-FFF2-40B4-BE49-F238E27FC236}">
              <a16:creationId xmlns:a16="http://schemas.microsoft.com/office/drawing/2014/main" id="{E734C9DA-8B51-6BB0-4DC6-6368A83422FE}"/>
            </a:ext>
          </a:extLst>
        </xdr:cNvPr>
        <xdr:cNvPicPr>
          <a:picLocks noChangeAspect="1"/>
        </xdr:cNvPicPr>
      </xdr:nvPicPr>
      <xdr:blipFill>
        <a:blip xmlns:r="http://schemas.openxmlformats.org/officeDocument/2006/relationships" r:embed="rId1"/>
        <a:stretch>
          <a:fillRect/>
        </a:stretch>
      </xdr:blipFill>
      <xdr:spPr>
        <a:xfrm>
          <a:off x="438150" y="2047875"/>
          <a:ext cx="1747520" cy="1747520"/>
        </a:xfrm>
        <a:prstGeom prst="rect">
          <a:avLst/>
        </a:prstGeom>
      </xdr:spPr>
    </xdr:pic>
    <xdr:clientData/>
  </xdr:twoCellAnchor>
  <xdr:twoCellAnchor editAs="oneCell">
    <xdr:from>
      <xdr:col>4</xdr:col>
      <xdr:colOff>142875</xdr:colOff>
      <xdr:row>7</xdr:row>
      <xdr:rowOff>104775</xdr:rowOff>
    </xdr:from>
    <xdr:to>
      <xdr:col>6</xdr:col>
      <xdr:colOff>517525</xdr:colOff>
      <xdr:row>15</xdr:row>
      <xdr:rowOff>174625</xdr:rowOff>
    </xdr:to>
    <xdr:pic>
      <xdr:nvPicPr>
        <xdr:cNvPr id="3" name="Picture 2">
          <a:extLst>
            <a:ext uri="{FF2B5EF4-FFF2-40B4-BE49-F238E27FC236}">
              <a16:creationId xmlns:a16="http://schemas.microsoft.com/office/drawing/2014/main" id="{FE794E8F-61FD-8527-5085-FC91122C034F}"/>
            </a:ext>
          </a:extLst>
        </xdr:cNvPr>
        <xdr:cNvPicPr>
          <a:picLocks noChangeAspect="1"/>
        </xdr:cNvPicPr>
      </xdr:nvPicPr>
      <xdr:blipFill>
        <a:blip xmlns:r="http://schemas.openxmlformats.org/officeDocument/2006/relationships" r:embed="rId2"/>
        <a:stretch>
          <a:fillRect/>
        </a:stretch>
      </xdr:blipFill>
      <xdr:spPr>
        <a:xfrm>
          <a:off x="2476500" y="2066925"/>
          <a:ext cx="1746250" cy="1746250"/>
        </a:xfrm>
        <a:prstGeom prst="rect">
          <a:avLst/>
        </a:prstGeom>
      </xdr:spPr>
    </xdr:pic>
    <xdr:clientData/>
  </xdr:twoCellAnchor>
  <xdr:twoCellAnchor editAs="oneCell">
    <xdr:from>
      <xdr:col>7</xdr:col>
      <xdr:colOff>133350</xdr:colOff>
      <xdr:row>7</xdr:row>
      <xdr:rowOff>114300</xdr:rowOff>
    </xdr:from>
    <xdr:to>
      <xdr:col>9</xdr:col>
      <xdr:colOff>508000</xdr:colOff>
      <xdr:row>15</xdr:row>
      <xdr:rowOff>184150</xdr:rowOff>
    </xdr:to>
    <xdr:pic>
      <xdr:nvPicPr>
        <xdr:cNvPr id="4" name="Picture 3">
          <a:extLst>
            <a:ext uri="{FF2B5EF4-FFF2-40B4-BE49-F238E27FC236}">
              <a16:creationId xmlns:a16="http://schemas.microsoft.com/office/drawing/2014/main" id="{F90DD445-A059-AD36-D041-4524D5CF6733}"/>
            </a:ext>
          </a:extLst>
        </xdr:cNvPr>
        <xdr:cNvPicPr>
          <a:picLocks noChangeAspect="1"/>
        </xdr:cNvPicPr>
      </xdr:nvPicPr>
      <xdr:blipFill>
        <a:blip xmlns:r="http://schemas.openxmlformats.org/officeDocument/2006/relationships" r:embed="rId3"/>
        <a:stretch>
          <a:fillRect/>
        </a:stretch>
      </xdr:blipFill>
      <xdr:spPr>
        <a:xfrm>
          <a:off x="4524375" y="2076450"/>
          <a:ext cx="1746250" cy="1746250"/>
        </a:xfrm>
        <a:prstGeom prst="rect">
          <a:avLst/>
        </a:prstGeom>
      </xdr:spPr>
    </xdr:pic>
    <xdr:clientData/>
  </xdr:twoCellAnchor>
  <xdr:twoCellAnchor editAs="oneCell">
    <xdr:from>
      <xdr:col>1</xdr:col>
      <xdr:colOff>152400</xdr:colOff>
      <xdr:row>20</xdr:row>
      <xdr:rowOff>95250</xdr:rowOff>
    </xdr:from>
    <xdr:to>
      <xdr:col>3</xdr:col>
      <xdr:colOff>527050</xdr:colOff>
      <xdr:row>31</xdr:row>
      <xdr:rowOff>106680</xdr:rowOff>
    </xdr:to>
    <xdr:pic>
      <xdr:nvPicPr>
        <xdr:cNvPr id="5" name="Picture 4">
          <a:extLst>
            <a:ext uri="{FF2B5EF4-FFF2-40B4-BE49-F238E27FC236}">
              <a16:creationId xmlns:a16="http://schemas.microsoft.com/office/drawing/2014/main" id="{520D1A03-634F-472D-E833-EFEADA0F1B24}"/>
            </a:ext>
          </a:extLst>
        </xdr:cNvPr>
        <xdr:cNvPicPr>
          <a:picLocks noChangeAspect="1"/>
        </xdr:cNvPicPr>
      </xdr:nvPicPr>
      <xdr:blipFill>
        <a:blip xmlns:r="http://schemas.openxmlformats.org/officeDocument/2006/relationships" r:embed="rId4"/>
        <a:stretch>
          <a:fillRect/>
        </a:stretch>
      </xdr:blipFill>
      <xdr:spPr>
        <a:xfrm>
          <a:off x="428625" y="8229600"/>
          <a:ext cx="1746250" cy="2316480"/>
        </a:xfrm>
        <a:prstGeom prst="rect">
          <a:avLst/>
        </a:prstGeom>
      </xdr:spPr>
    </xdr:pic>
    <xdr:clientData/>
  </xdr:twoCellAnchor>
  <xdr:twoCellAnchor editAs="oneCell">
    <xdr:from>
      <xdr:col>4</xdr:col>
      <xdr:colOff>142875</xdr:colOff>
      <xdr:row>20</xdr:row>
      <xdr:rowOff>142875</xdr:rowOff>
    </xdr:from>
    <xdr:to>
      <xdr:col>6</xdr:col>
      <xdr:colOff>517525</xdr:colOff>
      <xdr:row>31</xdr:row>
      <xdr:rowOff>154305</xdr:rowOff>
    </xdr:to>
    <xdr:pic>
      <xdr:nvPicPr>
        <xdr:cNvPr id="9" name="Picture 8">
          <a:extLst>
            <a:ext uri="{FF2B5EF4-FFF2-40B4-BE49-F238E27FC236}">
              <a16:creationId xmlns:a16="http://schemas.microsoft.com/office/drawing/2014/main" id="{FF86EB84-4F45-A1B0-33E7-932265DCBE4E}"/>
            </a:ext>
          </a:extLst>
        </xdr:cNvPr>
        <xdr:cNvPicPr>
          <a:picLocks noChangeAspect="1"/>
        </xdr:cNvPicPr>
      </xdr:nvPicPr>
      <xdr:blipFill>
        <a:blip xmlns:r="http://schemas.openxmlformats.org/officeDocument/2006/relationships" r:embed="rId5"/>
        <a:stretch>
          <a:fillRect/>
        </a:stretch>
      </xdr:blipFill>
      <xdr:spPr>
        <a:xfrm>
          <a:off x="2476500" y="8277225"/>
          <a:ext cx="1746250" cy="2316480"/>
        </a:xfrm>
        <a:prstGeom prst="rect">
          <a:avLst/>
        </a:prstGeom>
      </xdr:spPr>
    </xdr:pic>
    <xdr:clientData/>
  </xdr:twoCellAnchor>
  <xdr:twoCellAnchor editAs="oneCell">
    <xdr:from>
      <xdr:col>7</xdr:col>
      <xdr:colOff>133350</xdr:colOff>
      <xdr:row>20</xdr:row>
      <xdr:rowOff>104775</xdr:rowOff>
    </xdr:from>
    <xdr:to>
      <xdr:col>9</xdr:col>
      <xdr:colOff>508000</xdr:colOff>
      <xdr:row>31</xdr:row>
      <xdr:rowOff>116205</xdr:rowOff>
    </xdr:to>
    <xdr:pic>
      <xdr:nvPicPr>
        <xdr:cNvPr id="10" name="Picture 9">
          <a:extLst>
            <a:ext uri="{FF2B5EF4-FFF2-40B4-BE49-F238E27FC236}">
              <a16:creationId xmlns:a16="http://schemas.microsoft.com/office/drawing/2014/main" id="{1D1ACFE2-2CDF-F47D-57F8-CE6343EA7A2D}"/>
            </a:ext>
          </a:extLst>
        </xdr:cNvPr>
        <xdr:cNvPicPr>
          <a:picLocks noChangeAspect="1"/>
        </xdr:cNvPicPr>
      </xdr:nvPicPr>
      <xdr:blipFill>
        <a:blip xmlns:r="http://schemas.openxmlformats.org/officeDocument/2006/relationships" r:embed="rId6"/>
        <a:stretch>
          <a:fillRect/>
        </a:stretch>
      </xdr:blipFill>
      <xdr:spPr>
        <a:xfrm>
          <a:off x="4524375" y="8239125"/>
          <a:ext cx="1746250" cy="231648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6AF4AF4-CA9D-456B-9985-28B1DCC51682}" name="Table1" displayName="Table1" ref="A1:I43" totalsRowShown="0">
  <autoFilter ref="A1:I43" xr:uid="{A6AF4AF4-CA9D-456B-9985-28B1DCC51682}"/>
  <sortState xmlns:xlrd2="http://schemas.microsoft.com/office/spreadsheetml/2017/richdata2" ref="A2:I43">
    <sortCondition descending="1" ref="B1:B43"/>
  </sortState>
  <tableColumns count="9">
    <tableColumn id="8" xr3:uid="{ECE4FEB4-3986-4C4D-B908-16790EB92981}" name="Index" dataDxfId="0" dataCellStyle="Currency"/>
    <tableColumn id="10" xr3:uid="{72CD288B-75BF-487F-8312-5AE6489A3F22}" name="Item" dataDxfId="3"/>
    <tableColumn id="9" xr3:uid="{A4240A08-EE51-462C-B5A0-DA1656CFB171}" name="Color" dataDxfId="2"/>
    <tableColumn id="2" xr3:uid="{983CAA6F-1550-4B80-84C7-0E0768B0F666}" name="Description"/>
    <tableColumn id="3" xr3:uid="{C01DE016-F6F9-41E0-8537-AE75A9860A85}" name="Size"/>
    <tableColumn id="4" xr3:uid="{5697B7D1-FAA9-448A-9FA9-E35A95DB60FF}" name="Base Cost" dataCellStyle="Currency"/>
    <tableColumn id="5" xr3:uid="{4348E4A7-D6A8-4DEA-B0F9-B38C04BB7F4F}" name="Size Charge" dataCellStyle="Currency"/>
    <tableColumn id="11" xr3:uid="{DED7781B-C2D0-4B6F-9F70-3F4864167985}" name="Qty" dataDxfId="1" dataCellStyle="Currency">
      <calculatedColumnFormula>SUMIFS(Items!$E$5:$E$408,Items!$B$5:$B$408,Table1[[#This Row],[Item]],Items!$C$5:$C$408,Table1[[#This Row],[Color]],Items!$D$5:$D$408,Table1[[#This Row],[Size]])</calculatedColumnFormula>
    </tableColumn>
    <tableColumn id="6" xr3:uid="{E4391245-55B4-4E18-8AC5-8DAC90958C26}" name="Item Cost" dataCellStyle="Currency">
      <calculatedColumnFormula>Table1[[#This Row],[Base Cost]]+Table1[[#This Row],[Size Charge]]</calculatedColumnFormula>
    </tableColumn>
  </tableColumns>
  <tableStyleInfo name="TableStyleMedium5" showFirstColumn="0" showLastColumn="0" showRowStripes="1" showColumnStripes="0"/>
</table>
</file>

<file path=xl/theme/theme1.xml><?xml version="1.0" encoding="utf-8"?>
<a:theme xmlns:a="http://schemas.openxmlformats.org/drawingml/2006/main" name="parsonsPPT">
  <a:themeElements>
    <a:clrScheme name="CP/BSA">
      <a:dk1>
        <a:srgbClr val="232528"/>
      </a:dk1>
      <a:lt1>
        <a:sysClr val="window" lastClr="FFFFFF"/>
      </a:lt1>
      <a:dk2>
        <a:srgbClr val="003366"/>
      </a:dk2>
      <a:lt2>
        <a:srgbClr val="E9E9E4"/>
      </a:lt2>
      <a:accent1>
        <a:srgbClr val="003F87"/>
      </a:accent1>
      <a:accent2>
        <a:srgbClr val="CE1126"/>
      </a:accent2>
      <a:accent3>
        <a:srgbClr val="515354"/>
      </a:accent3>
      <a:accent4>
        <a:srgbClr val="D6CEBD"/>
      </a:accent4>
      <a:accent5>
        <a:srgbClr val="9AB3D5"/>
      </a:accent5>
      <a:accent6>
        <a:srgbClr val="243E2C"/>
      </a:accent6>
      <a:hlink>
        <a:srgbClr val="003F87"/>
      </a:hlink>
      <a:folHlink>
        <a:srgbClr val="003F87"/>
      </a:folHlink>
    </a:clrScheme>
    <a:fontScheme name="CP">
      <a:majorFont>
        <a:latin typeface="Bell gothic std black"/>
        <a:ea typeface=""/>
        <a:cs typeface=""/>
      </a:majorFont>
      <a:minorFont>
        <a:latin typeface="Segoe U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tx1"/>
        </a:solidFill>
        <a:ln>
          <a:noFill/>
        </a:ln>
      </a:spPr>
      <a:bodyPr rtlCol="0" anchor="ctr"/>
      <a:lstStyle>
        <a:defPPr algn="ctr">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parsonsPPT" id="{D0DE3A7B-CDA0-4D68-A90F-3AB77659160F}" vid="{200B3F68-3140-4386-84B3-5B7D08D734D2}"/>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campparsons.org/shirt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campparsons.org/shirts"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3ACF0-0A89-4C26-8E77-83F05A1CEBCC}">
  <sheetPr>
    <pageSetUpPr fitToPage="1"/>
  </sheetPr>
  <dimension ref="A1:K34"/>
  <sheetViews>
    <sheetView tabSelected="1" workbookViewId="0">
      <selection activeCell="A3" sqref="A3:K3"/>
    </sheetView>
  </sheetViews>
  <sheetFormatPr defaultColWidth="0" defaultRowHeight="16.5" zeroHeight="1" x14ac:dyDescent="0.3"/>
  <cols>
    <col min="1" max="1" width="3.625" style="34" customWidth="1"/>
    <col min="2" max="10" width="9" style="34" customWidth="1"/>
    <col min="11" max="11" width="3.625" style="34" customWidth="1"/>
    <col min="12" max="16384" width="9" style="34" hidden="1"/>
  </cols>
  <sheetData>
    <row r="1" spans="1:11" ht="40.5" customHeight="1" x14ac:dyDescent="0.3">
      <c r="A1" s="33" t="s">
        <v>48</v>
      </c>
      <c r="B1" s="33"/>
      <c r="C1" s="33"/>
      <c r="D1" s="33"/>
      <c r="E1" s="33"/>
      <c r="F1" s="33"/>
      <c r="G1" s="33"/>
      <c r="H1" s="33"/>
      <c r="I1" s="33"/>
      <c r="J1" s="33"/>
      <c r="K1" s="33"/>
    </row>
    <row r="2" spans="1:11" ht="20.25" x14ac:dyDescent="0.35">
      <c r="A2" s="35" t="s">
        <v>29</v>
      </c>
      <c r="B2" s="35"/>
      <c r="C2" s="35"/>
      <c r="D2" s="35"/>
      <c r="E2" s="35"/>
      <c r="F2" s="35"/>
      <c r="G2" s="35"/>
      <c r="H2" s="35"/>
      <c r="I2" s="35"/>
      <c r="J2" s="35"/>
      <c r="K2" s="35"/>
    </row>
    <row r="3" spans="1:11" ht="20.25" x14ac:dyDescent="0.35">
      <c r="A3" s="36" t="s">
        <v>49</v>
      </c>
      <c r="B3" s="36"/>
      <c r="C3" s="36"/>
      <c r="D3" s="36"/>
      <c r="E3" s="36"/>
      <c r="F3" s="36"/>
      <c r="G3" s="36"/>
      <c r="H3" s="36"/>
      <c r="I3" s="36"/>
      <c r="J3" s="36"/>
      <c r="K3" s="36"/>
    </row>
    <row r="4" spans="1:11" ht="20.25" x14ac:dyDescent="0.35">
      <c r="A4" s="37"/>
      <c r="B4" s="52"/>
      <c r="C4" s="52"/>
      <c r="D4" s="52"/>
      <c r="E4" s="52"/>
      <c r="F4" s="52"/>
      <c r="G4" s="52"/>
      <c r="H4" s="52"/>
      <c r="I4" s="52"/>
      <c r="J4" s="52"/>
      <c r="K4" s="37"/>
    </row>
    <row r="5" spans="1:11" ht="20.25" x14ac:dyDescent="0.35">
      <c r="A5" s="50"/>
      <c r="B5" s="53" t="s">
        <v>50</v>
      </c>
      <c r="C5" s="54"/>
      <c r="D5" s="54"/>
      <c r="E5" s="55" t="s">
        <v>51</v>
      </c>
      <c r="F5" s="55"/>
      <c r="G5" s="55"/>
      <c r="H5" s="55" t="s">
        <v>52</v>
      </c>
      <c r="I5" s="55"/>
      <c r="J5" s="56"/>
      <c r="K5" s="51"/>
    </row>
    <row r="6" spans="1:11" ht="20.25" x14ac:dyDescent="0.35">
      <c r="A6" s="50"/>
      <c r="B6" s="57"/>
      <c r="C6" s="58"/>
      <c r="D6" s="58"/>
      <c r="E6" s="59"/>
      <c r="F6" s="59"/>
      <c r="G6" s="59"/>
      <c r="H6" s="59"/>
      <c r="I6" s="59"/>
      <c r="J6" s="60"/>
      <c r="K6" s="51"/>
    </row>
    <row r="7" spans="1:11" x14ac:dyDescent="0.3">
      <c r="A7" s="39"/>
      <c r="B7" s="42" t="s">
        <v>41</v>
      </c>
      <c r="C7" s="43"/>
      <c r="D7" s="44"/>
      <c r="E7" s="42" t="s">
        <v>42</v>
      </c>
      <c r="F7" s="43"/>
      <c r="G7" s="44"/>
      <c r="H7" s="42" t="s">
        <v>43</v>
      </c>
      <c r="I7" s="43"/>
      <c r="J7" s="44"/>
      <c r="K7" s="40"/>
    </row>
    <row r="8" spans="1:11" x14ac:dyDescent="0.3">
      <c r="A8" s="39"/>
      <c r="B8" s="45"/>
      <c r="D8" s="46"/>
      <c r="E8" s="45"/>
      <c r="G8" s="46"/>
      <c r="H8" s="45"/>
      <c r="J8" s="46"/>
      <c r="K8" s="40"/>
    </row>
    <row r="9" spans="1:11" x14ac:dyDescent="0.3">
      <c r="A9" s="39"/>
      <c r="B9" s="45"/>
      <c r="D9" s="46"/>
      <c r="E9" s="45"/>
      <c r="G9" s="46"/>
      <c r="H9" s="45"/>
      <c r="J9" s="46"/>
      <c r="K9" s="40"/>
    </row>
    <row r="10" spans="1:11" x14ac:dyDescent="0.3">
      <c r="A10" s="39"/>
      <c r="B10" s="45"/>
      <c r="D10" s="46"/>
      <c r="E10" s="45"/>
      <c r="G10" s="46"/>
      <c r="H10" s="45"/>
      <c r="J10" s="46"/>
      <c r="K10" s="40"/>
    </row>
    <row r="11" spans="1:11" x14ac:dyDescent="0.3">
      <c r="A11" s="39"/>
      <c r="B11" s="45"/>
      <c r="D11" s="46"/>
      <c r="E11" s="45"/>
      <c r="G11" s="46"/>
      <c r="H11" s="45"/>
      <c r="J11" s="46"/>
      <c r="K11" s="40"/>
    </row>
    <row r="12" spans="1:11" x14ac:dyDescent="0.3">
      <c r="A12" s="39"/>
      <c r="B12" s="45"/>
      <c r="D12" s="46"/>
      <c r="E12" s="45"/>
      <c r="G12" s="46"/>
      <c r="H12" s="45"/>
      <c r="J12" s="46"/>
      <c r="K12" s="40"/>
    </row>
    <row r="13" spans="1:11" x14ac:dyDescent="0.3">
      <c r="A13" s="39"/>
      <c r="B13" s="45"/>
      <c r="D13" s="46"/>
      <c r="E13" s="45"/>
      <c r="G13" s="46"/>
      <c r="H13" s="45"/>
      <c r="J13" s="46"/>
      <c r="K13" s="40"/>
    </row>
    <row r="14" spans="1:11" x14ac:dyDescent="0.3">
      <c r="A14" s="39"/>
      <c r="B14" s="45"/>
      <c r="D14" s="46"/>
      <c r="E14" s="45"/>
      <c r="G14" s="46"/>
      <c r="H14" s="45"/>
      <c r="J14" s="46"/>
      <c r="K14" s="40"/>
    </row>
    <row r="15" spans="1:11" x14ac:dyDescent="0.3">
      <c r="A15" s="39"/>
      <c r="B15" s="45"/>
      <c r="D15" s="46"/>
      <c r="E15" s="45"/>
      <c r="G15" s="46"/>
      <c r="H15" s="45"/>
      <c r="J15" s="46"/>
      <c r="K15" s="40"/>
    </row>
    <row r="16" spans="1:11" x14ac:dyDescent="0.3">
      <c r="A16" s="39"/>
      <c r="B16" s="47"/>
      <c r="C16" s="48"/>
      <c r="D16" s="49"/>
      <c r="E16" s="47"/>
      <c r="F16" s="48"/>
      <c r="G16" s="49"/>
      <c r="H16" s="47"/>
      <c r="I16" s="48"/>
      <c r="J16" s="49"/>
      <c r="K16" s="40"/>
    </row>
    <row r="17" spans="1:11" x14ac:dyDescent="0.3">
      <c r="B17" s="61"/>
      <c r="C17" s="61"/>
      <c r="D17" s="61"/>
      <c r="E17" s="61"/>
      <c r="F17" s="61"/>
      <c r="G17" s="61"/>
      <c r="H17" s="61"/>
      <c r="I17" s="61"/>
      <c r="J17" s="61"/>
    </row>
    <row r="18" spans="1:11" ht="20.25" x14ac:dyDescent="0.35">
      <c r="A18" s="50"/>
      <c r="B18" s="53" t="s">
        <v>53</v>
      </c>
      <c r="C18" s="54"/>
      <c r="D18" s="54"/>
      <c r="E18" s="55" t="s">
        <v>51</v>
      </c>
      <c r="F18" s="55"/>
      <c r="G18" s="55"/>
      <c r="H18" s="55" t="s">
        <v>54</v>
      </c>
      <c r="I18" s="55"/>
      <c r="J18" s="56"/>
      <c r="K18" s="51"/>
    </row>
    <row r="19" spans="1:11" ht="20.25" x14ac:dyDescent="0.35">
      <c r="A19" s="50"/>
      <c r="B19" s="57"/>
      <c r="C19" s="58"/>
      <c r="D19" s="58"/>
      <c r="E19" s="59"/>
      <c r="F19" s="59"/>
      <c r="G19" s="59"/>
      <c r="H19" s="59"/>
      <c r="I19" s="59"/>
      <c r="J19" s="60"/>
      <c r="K19" s="51"/>
    </row>
    <row r="20" spans="1:11" x14ac:dyDescent="0.3">
      <c r="A20" s="39"/>
      <c r="B20" s="42" t="s">
        <v>41</v>
      </c>
      <c r="C20" s="43"/>
      <c r="D20" s="44"/>
      <c r="E20" s="42" t="s">
        <v>42</v>
      </c>
      <c r="F20" s="43"/>
      <c r="G20" s="44"/>
      <c r="H20" s="42" t="s">
        <v>43</v>
      </c>
      <c r="I20" s="43"/>
      <c r="J20" s="44"/>
      <c r="K20" s="40"/>
    </row>
    <row r="21" spans="1:11" x14ac:dyDescent="0.3">
      <c r="A21" s="39"/>
      <c r="B21" s="45"/>
      <c r="D21" s="46"/>
      <c r="E21" s="45"/>
      <c r="G21" s="46"/>
      <c r="H21" s="45"/>
      <c r="J21" s="46"/>
      <c r="K21" s="40"/>
    </row>
    <row r="22" spans="1:11" x14ac:dyDescent="0.3">
      <c r="A22" s="39"/>
      <c r="B22" s="45"/>
      <c r="D22" s="46"/>
      <c r="E22" s="45"/>
      <c r="G22" s="46"/>
      <c r="H22" s="45"/>
      <c r="J22" s="46"/>
      <c r="K22" s="40"/>
    </row>
    <row r="23" spans="1:11" x14ac:dyDescent="0.3">
      <c r="A23" s="39"/>
      <c r="B23" s="45"/>
      <c r="D23" s="46"/>
      <c r="E23" s="45"/>
      <c r="G23" s="46"/>
      <c r="H23" s="45"/>
      <c r="J23" s="46"/>
      <c r="K23" s="40"/>
    </row>
    <row r="24" spans="1:11" x14ac:dyDescent="0.3">
      <c r="A24" s="39"/>
      <c r="B24" s="45"/>
      <c r="D24" s="46"/>
      <c r="E24" s="45"/>
      <c r="G24" s="46"/>
      <c r="H24" s="45"/>
      <c r="J24" s="46"/>
      <c r="K24" s="40"/>
    </row>
    <row r="25" spans="1:11" x14ac:dyDescent="0.3">
      <c r="A25" s="39"/>
      <c r="B25" s="45"/>
      <c r="D25" s="46"/>
      <c r="E25" s="45"/>
      <c r="G25" s="46"/>
      <c r="H25" s="45"/>
      <c r="J25" s="46"/>
      <c r="K25" s="40"/>
    </row>
    <row r="26" spans="1:11" x14ac:dyDescent="0.3">
      <c r="A26" s="39"/>
      <c r="B26" s="45"/>
      <c r="D26" s="46"/>
      <c r="E26" s="45"/>
      <c r="G26" s="46"/>
      <c r="H26" s="45"/>
      <c r="J26" s="46"/>
      <c r="K26" s="40"/>
    </row>
    <row r="27" spans="1:11" x14ac:dyDescent="0.3">
      <c r="A27" s="39"/>
      <c r="B27" s="45"/>
      <c r="D27" s="46"/>
      <c r="E27" s="45"/>
      <c r="G27" s="46"/>
      <c r="H27" s="45"/>
      <c r="J27" s="46"/>
      <c r="K27" s="40"/>
    </row>
    <row r="28" spans="1:11" x14ac:dyDescent="0.3">
      <c r="A28" s="39"/>
      <c r="B28" s="45"/>
      <c r="D28" s="46"/>
      <c r="E28" s="45"/>
      <c r="G28" s="46"/>
      <c r="H28" s="45"/>
      <c r="J28" s="46"/>
      <c r="K28" s="40"/>
    </row>
    <row r="29" spans="1:11" x14ac:dyDescent="0.3">
      <c r="A29" s="39"/>
      <c r="B29" s="45"/>
      <c r="D29" s="46"/>
      <c r="E29" s="45"/>
      <c r="G29" s="46"/>
      <c r="H29" s="45"/>
      <c r="J29" s="46"/>
      <c r="K29" s="40"/>
    </row>
    <row r="30" spans="1:11" x14ac:dyDescent="0.3">
      <c r="A30" s="39"/>
      <c r="B30" s="45"/>
      <c r="D30" s="46"/>
      <c r="E30" s="45"/>
      <c r="G30" s="46"/>
      <c r="H30" s="45"/>
      <c r="J30" s="46"/>
      <c r="K30" s="40"/>
    </row>
    <row r="31" spans="1:11" x14ac:dyDescent="0.3">
      <c r="A31" s="39"/>
      <c r="B31" s="45"/>
      <c r="D31" s="46"/>
      <c r="E31" s="45"/>
      <c r="G31" s="46"/>
      <c r="H31" s="45"/>
      <c r="J31" s="46"/>
      <c r="K31" s="40"/>
    </row>
    <row r="32" spans="1:11" x14ac:dyDescent="0.3">
      <c r="A32" s="39"/>
      <c r="B32" s="47"/>
      <c r="C32" s="48"/>
      <c r="D32" s="49"/>
      <c r="E32" s="47"/>
      <c r="F32" s="48"/>
      <c r="G32" s="49"/>
      <c r="H32" s="47"/>
      <c r="I32" s="48"/>
      <c r="J32" s="49"/>
      <c r="K32" s="40"/>
    </row>
    <row r="33" spans="2:10" x14ac:dyDescent="0.3">
      <c r="B33" s="41"/>
      <c r="C33" s="41"/>
      <c r="D33" s="41"/>
      <c r="E33" s="41"/>
      <c r="F33" s="41"/>
      <c r="G33" s="41"/>
      <c r="H33" s="41"/>
      <c r="I33" s="41"/>
      <c r="J33" s="41"/>
    </row>
    <row r="34" spans="2:10" ht="53.25" customHeight="1" x14ac:dyDescent="0.3">
      <c r="B34" s="38" t="s">
        <v>55</v>
      </c>
      <c r="C34" s="38"/>
      <c r="D34" s="38"/>
      <c r="E34" s="38"/>
      <c r="F34" s="38"/>
      <c r="G34" s="38"/>
      <c r="H34" s="38"/>
      <c r="I34" s="38"/>
      <c r="J34" s="38"/>
    </row>
  </sheetData>
  <sheetProtection sheet="1" objects="1" scenarios="1"/>
  <mergeCells count="16">
    <mergeCell ref="B34:J34"/>
    <mergeCell ref="B18:D19"/>
    <mergeCell ref="E18:G19"/>
    <mergeCell ref="H18:J19"/>
    <mergeCell ref="B20:D20"/>
    <mergeCell ref="E20:G20"/>
    <mergeCell ref="H20:J20"/>
    <mergeCell ref="B7:D7"/>
    <mergeCell ref="E7:G7"/>
    <mergeCell ref="H7:J7"/>
    <mergeCell ref="A1:K1"/>
    <mergeCell ref="A2:K2"/>
    <mergeCell ref="A3:K3"/>
    <mergeCell ref="B5:D6"/>
    <mergeCell ref="E5:G6"/>
    <mergeCell ref="H5:J6"/>
  </mergeCells>
  <hyperlinks>
    <hyperlink ref="A2:K2" r:id="rId1" display="campparsons.org/shirts" xr:uid="{AE70610F-94A2-438D-8C44-C4AED2913B1A}"/>
  </hyperlinks>
  <pageMargins left="0.7" right="0.7" top="0.75" bottom="0.75" header="0.3" footer="0.3"/>
  <pageSetup scale="96"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CAAE3-12FF-4289-9EA7-09D08D529B1B}">
  <sheetPr>
    <pageSetUpPr fitToPage="1"/>
  </sheetPr>
  <dimension ref="A1:AK408"/>
  <sheetViews>
    <sheetView workbookViewId="0">
      <selection activeCell="B5" sqref="B5:F11"/>
    </sheetView>
  </sheetViews>
  <sheetFormatPr defaultColWidth="0" defaultRowHeight="16.5" zeroHeight="1" x14ac:dyDescent="0.3"/>
  <cols>
    <col min="1" max="1" width="28.625" customWidth="1"/>
    <col min="2" max="2" width="11.25" customWidth="1"/>
    <col min="3" max="3" width="13" customWidth="1"/>
    <col min="4" max="4" width="8.875" customWidth="1"/>
    <col min="5" max="5" width="8.5" customWidth="1"/>
    <col min="6" max="6" width="7.5" bestFit="1" customWidth="1"/>
    <col min="7" max="8" width="9.125" customWidth="1"/>
    <col min="9" max="9" width="12.5" customWidth="1"/>
    <col min="10" max="10" width="23.625" hidden="1"/>
    <col min="11" max="11" width="9" hidden="1"/>
    <col min="12" max="12" width="9" style="6" hidden="1"/>
    <col min="13" max="23" width="9" hidden="1"/>
    <col min="24" max="24" width="9" style="7" hidden="1"/>
    <col min="25" max="25" width="9" style="6" hidden="1"/>
    <col min="26" max="36" width="9" hidden="1"/>
    <col min="37" max="37" width="9" style="7" hidden="1"/>
    <col min="38" max="16384" width="9" hidden="1"/>
  </cols>
  <sheetData>
    <row r="1" spans="1:37" ht="33" x14ac:dyDescent="0.6">
      <c r="A1" s="30" t="s">
        <v>37</v>
      </c>
      <c r="B1" s="30"/>
      <c r="C1" s="30"/>
      <c r="D1" s="30"/>
      <c r="E1" s="30"/>
      <c r="F1" s="30"/>
      <c r="G1" s="30"/>
      <c r="H1" s="30"/>
      <c r="I1" s="30"/>
    </row>
    <row r="2" spans="1:37" ht="51" customHeight="1" x14ac:dyDescent="0.3">
      <c r="A2" s="28" t="s">
        <v>56</v>
      </c>
      <c r="B2" s="29"/>
      <c r="C2" s="29"/>
      <c r="D2" s="29"/>
      <c r="E2" s="29"/>
      <c r="F2" s="29"/>
      <c r="G2" s="29"/>
      <c r="H2" s="29"/>
      <c r="I2" s="29"/>
    </row>
    <row r="3" spans="1:37" ht="49.5" x14ac:dyDescent="0.3">
      <c r="A3" s="19" t="s">
        <v>12</v>
      </c>
      <c r="B3" s="20" t="s">
        <v>17</v>
      </c>
      <c r="C3" s="20" t="s">
        <v>16</v>
      </c>
      <c r="D3" s="19" t="s">
        <v>8</v>
      </c>
      <c r="E3" s="19" t="s">
        <v>18</v>
      </c>
      <c r="F3" s="19" t="s">
        <v>23</v>
      </c>
      <c r="G3" s="19" t="s">
        <v>10</v>
      </c>
      <c r="H3" s="19" t="s">
        <v>19</v>
      </c>
      <c r="I3" s="21" t="s">
        <v>30</v>
      </c>
      <c r="J3" s="10"/>
    </row>
    <row r="4" spans="1:37" ht="3" customHeight="1" x14ac:dyDescent="0.3">
      <c r="A4" s="14"/>
      <c r="B4" s="15"/>
      <c r="C4" s="15"/>
      <c r="D4" s="14"/>
      <c r="E4" s="14"/>
      <c r="F4" s="14"/>
      <c r="G4" s="14"/>
      <c r="H4" s="14"/>
      <c r="I4" s="14"/>
      <c r="J4" s="10"/>
    </row>
    <row r="5" spans="1:37" x14ac:dyDescent="0.3">
      <c r="A5" s="11"/>
      <c r="B5" s="11"/>
      <c r="C5" s="11"/>
      <c r="D5" s="12"/>
      <c r="E5" s="12"/>
      <c r="F5" s="12"/>
      <c r="G5" s="13" t="str" cm="1">
        <f t="array" ref="G5">_xlfn.IFNA(IF(OR(ISBLANK($B5),$D5="",$C5=""),"",INDEX(Table1[Item Cost],MATCH(1,(Items!$B5=Table1[Item])*($C5=Table1[Color])*(Items!$D5=Table1[Size]),0))),"")</f>
        <v/>
      </c>
      <c r="H5" s="13" t="str">
        <f>IF(ISNUMBER(G5),G5*_xlfn.NUMBERVALUE(E5),"")</f>
        <v/>
      </c>
      <c r="I5" s="13" t="str">
        <f>IF(COUNTA(Payments!$A$7:$A$154)=0,"",IF(ISBLANK($A5),"",IF(ISNA(MATCH($A5,Payments!$A$7:$A$154,0)),"🚫 No","✔ Yes")))</f>
        <v/>
      </c>
      <c r="J5" s="5" t="str">
        <f t="shared" ref="J5:J68" si="0">IF(AND(NOT(ISBLANK(C5)),ISERROR(MATCH(C5,$L5:$X5,0))),"🚫 Choose another color",IF(AND(NOT(ISBLANK(D5)),ISERROR(MATCH(D5,$Y5:$AK5,0))),IF(ISBLANK($C5),"","🚫 Choose another size"),""))</f>
        <v/>
      </c>
      <c r="L5" s="8"/>
      <c r="M5" s="4" t="str" cm="1">
        <f t="array" ref="M5">IF(ISBLANK($B5),"",IFERROR(TRANSPOSE(_xlfn.UNIQUE(_xlfn._xlws.FILTER(Table1[Color],Table1[Item]=$B5))),""))</f>
        <v/>
      </c>
      <c r="N5" s="4"/>
      <c r="O5" s="4"/>
      <c r="P5" s="4"/>
      <c r="Q5" s="4"/>
      <c r="R5" s="4"/>
      <c r="S5" s="4"/>
      <c r="T5" s="4"/>
      <c r="U5" s="4"/>
      <c r="V5" s="4"/>
      <c r="W5" s="4"/>
      <c r="X5" s="9"/>
      <c r="Y5" s="8"/>
      <c r="Z5" s="4" t="str" cm="1">
        <f t="array" ref="Z5">IF(OR(ISBLANK($C5),ISBLANK($B5)),"",IFERROR(TRANSPOSE(_xlfn.UNIQUE(_xlfn._xlws.FILTER(Table1[Size],(Table1[Item]=$B5)*(Table1[Color]=$C5)))),""))</f>
        <v/>
      </c>
      <c r="AA5" s="4"/>
      <c r="AB5" s="4"/>
      <c r="AC5" s="4"/>
      <c r="AD5" s="4"/>
      <c r="AE5" s="4"/>
      <c r="AF5" s="4"/>
      <c r="AG5" s="4"/>
      <c r="AH5" s="4"/>
      <c r="AI5" s="4"/>
      <c r="AJ5" s="4"/>
      <c r="AK5" s="9"/>
    </row>
    <row r="6" spans="1:37" x14ac:dyDescent="0.3">
      <c r="A6" s="11"/>
      <c r="B6" s="11"/>
      <c r="C6" s="11"/>
      <c r="D6" s="12"/>
      <c r="E6" s="12"/>
      <c r="F6" s="12"/>
      <c r="G6" s="13" t="str" cm="1">
        <f t="array" ref="G6">_xlfn.IFNA(IF(OR(ISBLANK($B6),$D6="",$C6=""),"",INDEX(Table1[Item Cost],MATCH(1,(Items!$B6=Table1[Item])*($C6=Table1[Color])*(Items!$D6=Table1[Size]),0))),"")</f>
        <v/>
      </c>
      <c r="H6" s="13" t="str">
        <f t="shared" ref="H6:H69" si="1">IF(ISNUMBER(G6),G6*_xlfn.NUMBERVALUE(E6),"")</f>
        <v/>
      </c>
      <c r="I6" s="13" t="str">
        <f>IF(COUNTA(Payments!$A$7:$A$154)=0,"",IF(ISBLANK($A6),"",IF(ISNA(MATCH($A6,Payments!$A$7:$A$154,0)),"🚫 No","✔ Yes")))</f>
        <v/>
      </c>
      <c r="J6" s="5" t="str">
        <f t="shared" si="0"/>
        <v/>
      </c>
      <c r="L6" s="8"/>
      <c r="M6" s="4" t="str" cm="1">
        <f t="array" ref="M6">IF(ISBLANK($B6),"",IFERROR(TRANSPOSE(_xlfn.UNIQUE(_xlfn._xlws.FILTER(Table1[Color],Table1[Item]=$B6))),""))</f>
        <v/>
      </c>
      <c r="N6" s="4"/>
      <c r="O6" s="4"/>
      <c r="P6" s="4"/>
      <c r="Q6" s="4"/>
      <c r="R6" s="4"/>
      <c r="S6" s="4"/>
      <c r="T6" s="4"/>
      <c r="U6" s="4"/>
      <c r="V6" s="4"/>
      <c r="W6" s="4"/>
      <c r="X6" s="9"/>
      <c r="Y6" s="8"/>
      <c r="Z6" s="4" t="str" cm="1">
        <f t="array" ref="Z6">IF(OR(ISBLANK($C6),ISBLANK($B6)),"",IFERROR(TRANSPOSE(_xlfn.UNIQUE(_xlfn._xlws.FILTER(Table1[Size],(Table1[Item]=$B6)*(Table1[Color]=$C6)))),""))</f>
        <v/>
      </c>
      <c r="AA6" s="4"/>
      <c r="AB6" s="4"/>
      <c r="AC6" s="4"/>
      <c r="AD6" s="4"/>
      <c r="AE6" s="4"/>
      <c r="AF6" s="4"/>
      <c r="AG6" s="4"/>
      <c r="AH6" s="4"/>
      <c r="AI6" s="4"/>
      <c r="AJ6" s="4"/>
      <c r="AK6" s="9"/>
    </row>
    <row r="7" spans="1:37" x14ac:dyDescent="0.3">
      <c r="A7" s="11"/>
      <c r="B7" s="11"/>
      <c r="C7" s="11"/>
      <c r="D7" s="12"/>
      <c r="E7" s="12"/>
      <c r="F7" s="12"/>
      <c r="G7" s="13" t="str" cm="1">
        <f t="array" ref="G7">_xlfn.IFNA(IF(OR(ISBLANK($B7),$D7="",$C7=""),"",INDEX(Table1[Item Cost],MATCH(1,(Items!$B7=Table1[Item])*($C7=Table1[Color])*(Items!$D7=Table1[Size]),0))),"")</f>
        <v/>
      </c>
      <c r="H7" s="13" t="str">
        <f t="shared" si="1"/>
        <v/>
      </c>
      <c r="I7" s="13" t="str">
        <f>IF(COUNTA(Payments!$A$7:$A$154)=0,"",IF(ISBLANK($A7),"",IF(ISNA(MATCH($A7,Payments!$A$7:$A$154,0)),"🚫 No","✔ Yes")))</f>
        <v/>
      </c>
      <c r="J7" s="5" t="str">
        <f t="shared" si="0"/>
        <v/>
      </c>
      <c r="L7" s="8"/>
      <c r="M7" s="4" t="str" cm="1">
        <f t="array" ref="M7">IF(ISBLANK($B7),"",IFERROR(TRANSPOSE(_xlfn.UNIQUE(_xlfn._xlws.FILTER(Table1[Color],Table1[Item]=$B7))),""))</f>
        <v/>
      </c>
      <c r="N7" s="4"/>
      <c r="O7" s="4"/>
      <c r="P7" s="4"/>
      <c r="Q7" s="4"/>
      <c r="R7" s="4"/>
      <c r="S7" s="4"/>
      <c r="T7" s="4"/>
      <c r="U7" s="4"/>
      <c r="V7" s="4"/>
      <c r="W7" s="4"/>
      <c r="X7" s="9"/>
      <c r="Y7" s="8"/>
      <c r="Z7" s="4" t="str" cm="1">
        <f t="array" ref="Z7">IF(OR(ISBLANK($C7),ISBLANK($B7)),"",IFERROR(TRANSPOSE(_xlfn.UNIQUE(_xlfn._xlws.FILTER(Table1[Size],(Table1[Item]=$B7)*(Table1[Color]=$C7)))),""))</f>
        <v/>
      </c>
      <c r="AA7" s="4"/>
      <c r="AB7" s="4"/>
      <c r="AC7" s="4"/>
      <c r="AD7" s="4"/>
      <c r="AE7" s="4"/>
      <c r="AF7" s="4"/>
      <c r="AG7" s="4"/>
      <c r="AH7" s="4"/>
      <c r="AI7" s="4"/>
      <c r="AJ7" s="4"/>
      <c r="AK7" s="9"/>
    </row>
    <row r="8" spans="1:37" x14ac:dyDescent="0.3">
      <c r="A8" s="11"/>
      <c r="B8" s="11"/>
      <c r="C8" s="11"/>
      <c r="D8" s="12"/>
      <c r="E8" s="12"/>
      <c r="F8" s="12"/>
      <c r="G8" s="13" t="str" cm="1">
        <f t="array" ref="G8">_xlfn.IFNA(IF(OR(ISBLANK($B8),$D8="",$C8=""),"",INDEX(Table1[Item Cost],MATCH(1,(Items!$B8=Table1[Item])*($C8=Table1[Color])*(Items!$D8=Table1[Size]),0))),"")</f>
        <v/>
      </c>
      <c r="H8" s="13" t="str">
        <f t="shared" si="1"/>
        <v/>
      </c>
      <c r="I8" s="13" t="str">
        <f>IF(COUNTA(Payments!$A$7:$A$154)=0,"",IF(ISBLANK($A8),"",IF(ISNA(MATCH($A8,Payments!$A$7:$A$154,0)),"🚫 No","✔ Yes")))</f>
        <v/>
      </c>
      <c r="J8" s="5" t="str">
        <f t="shared" si="0"/>
        <v/>
      </c>
      <c r="L8" s="8"/>
      <c r="M8" s="4" t="str" cm="1">
        <f t="array" ref="M8">IF(ISBLANK($B8),"",IFERROR(TRANSPOSE(_xlfn.UNIQUE(_xlfn._xlws.FILTER(Table1[Color],Table1[Item]=$B8))),""))</f>
        <v/>
      </c>
      <c r="N8" s="4"/>
      <c r="O8" s="4"/>
      <c r="P8" s="4"/>
      <c r="Q8" s="4"/>
      <c r="R8" s="4"/>
      <c r="S8" s="4"/>
      <c r="T8" s="4"/>
      <c r="U8" s="4"/>
      <c r="V8" s="4"/>
      <c r="W8" s="4"/>
      <c r="X8" s="9"/>
      <c r="Y8" s="8"/>
      <c r="Z8" s="4" t="str" cm="1">
        <f t="array" ref="Z8">IF(OR(ISBLANK($C8),ISBLANK($B8)),"",IFERROR(TRANSPOSE(_xlfn.UNIQUE(_xlfn._xlws.FILTER(Table1[Size],(Table1[Item]=$B8)*(Table1[Color]=$C8)))),""))</f>
        <v/>
      </c>
      <c r="AA8" s="4"/>
      <c r="AB8" s="4"/>
      <c r="AC8" s="4"/>
      <c r="AD8" s="4"/>
      <c r="AE8" s="4"/>
      <c r="AF8" s="4"/>
      <c r="AG8" s="4"/>
      <c r="AH8" s="4"/>
      <c r="AI8" s="4"/>
      <c r="AJ8" s="4"/>
      <c r="AK8" s="9"/>
    </row>
    <row r="9" spans="1:37" x14ac:dyDescent="0.3">
      <c r="A9" s="11"/>
      <c r="B9" s="11"/>
      <c r="C9" s="11"/>
      <c r="D9" s="12"/>
      <c r="E9" s="12"/>
      <c r="F9" s="12"/>
      <c r="G9" s="13" t="str" cm="1">
        <f t="array" ref="G9">_xlfn.IFNA(IF(OR(ISBLANK($B9),$D9="",$C9=""),"",INDEX(Table1[Item Cost],MATCH(1,(Items!$B9=Table1[Item])*($C9=Table1[Color])*(Items!$D9=Table1[Size]),0))),"")</f>
        <v/>
      </c>
      <c r="H9" s="13" t="str">
        <f t="shared" si="1"/>
        <v/>
      </c>
      <c r="I9" s="13" t="str">
        <f>IF(COUNTA(Payments!$A$7:$A$154)=0,"",IF(ISBLANK($A9),"",IF(ISNA(MATCH($A9,Payments!$A$7:$A$154,0)),"🚫 No","✔ Yes")))</f>
        <v/>
      </c>
      <c r="J9" s="5" t="str">
        <f t="shared" si="0"/>
        <v/>
      </c>
      <c r="L9" s="8"/>
      <c r="M9" s="4" t="str" cm="1">
        <f t="array" ref="M9">IF(ISBLANK($B9),"",IFERROR(TRANSPOSE(_xlfn.UNIQUE(_xlfn._xlws.FILTER(Table1[Color],Table1[Item]=$B9))),""))</f>
        <v/>
      </c>
      <c r="N9" s="4"/>
      <c r="O9" s="4"/>
      <c r="P9" s="4"/>
      <c r="Q9" s="4"/>
      <c r="R9" s="4"/>
      <c r="S9" s="4"/>
      <c r="T9" s="4"/>
      <c r="U9" s="4"/>
      <c r="V9" s="4"/>
      <c r="W9" s="4"/>
      <c r="X9" s="9"/>
      <c r="Y9" s="8"/>
      <c r="Z9" s="4" t="str" cm="1">
        <f t="array" ref="Z9">IF(OR(ISBLANK($C9),ISBLANK($B9)),"",IFERROR(TRANSPOSE(_xlfn.UNIQUE(_xlfn._xlws.FILTER(Table1[Size],(Table1[Item]=$B9)*(Table1[Color]=$C9)))),""))</f>
        <v/>
      </c>
      <c r="AA9" s="4"/>
      <c r="AB9" s="4"/>
      <c r="AC9" s="4"/>
      <c r="AD9" s="4"/>
      <c r="AE9" s="4"/>
      <c r="AF9" s="4"/>
      <c r="AG9" s="4"/>
      <c r="AH9" s="4"/>
      <c r="AI9" s="4"/>
      <c r="AJ9" s="4"/>
      <c r="AK9" s="9"/>
    </row>
    <row r="10" spans="1:37" x14ac:dyDescent="0.3">
      <c r="A10" s="11"/>
      <c r="B10" s="11"/>
      <c r="C10" s="11"/>
      <c r="D10" s="12"/>
      <c r="E10" s="12"/>
      <c r="F10" s="12"/>
      <c r="G10" s="13" t="str" cm="1">
        <f t="array" ref="G10">_xlfn.IFNA(IF(OR(ISBLANK($B10),$D10="",$C10=""),"",INDEX(Table1[Item Cost],MATCH(1,(Items!$B10=Table1[Item])*($C10=Table1[Color])*(Items!$D10=Table1[Size]),0))),"")</f>
        <v/>
      </c>
      <c r="H10" s="13" t="str">
        <f t="shared" si="1"/>
        <v/>
      </c>
      <c r="I10" s="13" t="str">
        <f>IF(COUNTA(Payments!$A$7:$A$154)=0,"",IF(ISBLANK($A10),"",IF(ISNA(MATCH($A10,Payments!$A$7:$A$154,0)),"🚫 No","✔ Yes")))</f>
        <v/>
      </c>
      <c r="J10" s="5" t="str">
        <f t="shared" si="0"/>
        <v/>
      </c>
      <c r="L10" s="8"/>
      <c r="M10" s="4" t="str" cm="1">
        <f t="array" ref="M10">IF(ISBLANK($B10),"",IFERROR(TRANSPOSE(_xlfn.UNIQUE(_xlfn._xlws.FILTER(Table1[Color],Table1[Item]=$B10))),""))</f>
        <v/>
      </c>
      <c r="N10" s="4"/>
      <c r="O10" s="4"/>
      <c r="P10" s="4"/>
      <c r="Q10" s="4"/>
      <c r="R10" s="4"/>
      <c r="S10" s="4"/>
      <c r="T10" s="4"/>
      <c r="U10" s="4"/>
      <c r="V10" s="4"/>
      <c r="W10" s="4"/>
      <c r="X10" s="9"/>
      <c r="Y10" s="8"/>
      <c r="Z10" s="4" t="str" cm="1">
        <f t="array" ref="Z10">IF(OR(ISBLANK($C10),ISBLANK($B10)),"",IFERROR(TRANSPOSE(_xlfn.UNIQUE(_xlfn._xlws.FILTER(Table1[Size],(Table1[Item]=$B10)*(Table1[Color]=$C10)))),""))</f>
        <v/>
      </c>
      <c r="AA10" s="4"/>
      <c r="AB10" s="4"/>
      <c r="AC10" s="4"/>
      <c r="AD10" s="4"/>
      <c r="AE10" s="4"/>
      <c r="AF10" s="4"/>
      <c r="AG10" s="4"/>
      <c r="AH10" s="4"/>
      <c r="AI10" s="4"/>
      <c r="AJ10" s="4"/>
      <c r="AK10" s="9"/>
    </row>
    <row r="11" spans="1:37" x14ac:dyDescent="0.3">
      <c r="A11" s="11"/>
      <c r="B11" s="11"/>
      <c r="C11" s="11"/>
      <c r="D11" s="12"/>
      <c r="E11" s="12"/>
      <c r="F11" s="12"/>
      <c r="G11" s="13" t="str" cm="1">
        <f t="array" ref="G11">_xlfn.IFNA(IF(OR(ISBLANK($B11),$D11="",$C11=""),"",INDEX(Table1[Item Cost],MATCH(1,(Items!$B11=Table1[Item])*($C11=Table1[Color])*(Items!$D11=Table1[Size]),0))),"")</f>
        <v/>
      </c>
      <c r="H11" s="13" t="str">
        <f t="shared" si="1"/>
        <v/>
      </c>
      <c r="I11" s="13" t="str">
        <f>IF(COUNTA(Payments!$A$7:$A$154)=0,"",IF(ISBLANK($A11),"",IF(ISNA(MATCH($A11,Payments!$A$7:$A$154,0)),"🚫 No","✔ Yes")))</f>
        <v/>
      </c>
      <c r="J11" s="5" t="str">
        <f t="shared" si="0"/>
        <v/>
      </c>
      <c r="L11" s="8"/>
      <c r="M11" s="4" t="str" cm="1">
        <f t="array" ref="M11">IF(ISBLANK($B11),"",IFERROR(TRANSPOSE(_xlfn.UNIQUE(_xlfn._xlws.FILTER(Table1[Color],Table1[Item]=$B11))),""))</f>
        <v/>
      </c>
      <c r="N11" s="4"/>
      <c r="O11" s="4"/>
      <c r="P11" s="4"/>
      <c r="Q11" s="4"/>
      <c r="R11" s="4"/>
      <c r="S11" s="4"/>
      <c r="T11" s="4"/>
      <c r="U11" s="4"/>
      <c r="V11" s="4"/>
      <c r="W11" s="4"/>
      <c r="X11" s="9"/>
      <c r="Y11" s="8"/>
      <c r="Z11" s="4" t="str" cm="1">
        <f t="array" ref="Z11">IF(OR(ISBLANK($C11),ISBLANK($B11)),"",IFERROR(TRANSPOSE(_xlfn.UNIQUE(_xlfn._xlws.FILTER(Table1[Size],(Table1[Item]=$B11)*(Table1[Color]=$C11)))),""))</f>
        <v/>
      </c>
      <c r="AA11" s="4"/>
      <c r="AB11" s="4"/>
      <c r="AC11" s="4"/>
      <c r="AD11" s="4"/>
      <c r="AE11" s="4"/>
      <c r="AF11" s="4"/>
      <c r="AG11" s="4"/>
      <c r="AH11" s="4"/>
      <c r="AI11" s="4"/>
      <c r="AJ11" s="4"/>
      <c r="AK11" s="9"/>
    </row>
    <row r="12" spans="1:37" x14ac:dyDescent="0.3">
      <c r="A12" s="11"/>
      <c r="B12" s="11"/>
      <c r="C12" s="11"/>
      <c r="D12" s="12"/>
      <c r="E12" s="12"/>
      <c r="F12" s="12"/>
      <c r="G12" s="13" t="str" cm="1">
        <f t="array" ref="G12">_xlfn.IFNA(IF(OR(ISBLANK($B12),$D12="",$C12=""),"",INDEX(Table1[Item Cost],MATCH(1,(Items!$B12=Table1[Item])*($C12=Table1[Color])*(Items!$D12=Table1[Size]),0))),"")</f>
        <v/>
      </c>
      <c r="H12" s="13" t="str">
        <f t="shared" si="1"/>
        <v/>
      </c>
      <c r="I12" s="13" t="str">
        <f>IF(COUNTA(Payments!$A$7:$A$154)=0,"",IF(ISBLANK($A12),"",IF(ISNA(MATCH($A12,Payments!$A$7:$A$154,0)),"🚫 No","✔ Yes")))</f>
        <v/>
      </c>
      <c r="J12" s="5" t="str">
        <f t="shared" si="0"/>
        <v/>
      </c>
      <c r="L12" s="8"/>
      <c r="M12" s="4" t="str" cm="1">
        <f t="array" ref="M12">IF(ISBLANK($B12),"",IFERROR(TRANSPOSE(_xlfn.UNIQUE(_xlfn._xlws.FILTER(Table1[Color],Table1[Item]=$B12))),""))</f>
        <v/>
      </c>
      <c r="N12" s="4"/>
      <c r="O12" s="4"/>
      <c r="P12" s="4"/>
      <c r="Q12" s="4"/>
      <c r="R12" s="4"/>
      <c r="S12" s="4"/>
      <c r="T12" s="4"/>
      <c r="U12" s="4"/>
      <c r="V12" s="4"/>
      <c r="W12" s="4"/>
      <c r="X12" s="9"/>
      <c r="Y12" s="8"/>
      <c r="Z12" s="4" t="str" cm="1">
        <f t="array" ref="Z12">IF(OR(ISBLANK($C12),ISBLANK($B12)),"",IFERROR(TRANSPOSE(_xlfn.UNIQUE(_xlfn._xlws.FILTER(Table1[Size],(Table1[Item]=$B12)*(Table1[Color]=$C12)))),""))</f>
        <v/>
      </c>
      <c r="AA12" s="4"/>
      <c r="AB12" s="4"/>
      <c r="AC12" s="4"/>
      <c r="AD12" s="4"/>
      <c r="AE12" s="4"/>
      <c r="AF12" s="4"/>
      <c r="AG12" s="4"/>
      <c r="AH12" s="4"/>
      <c r="AI12" s="4"/>
      <c r="AJ12" s="4"/>
      <c r="AK12" s="9"/>
    </row>
    <row r="13" spans="1:37" x14ac:dyDescent="0.3">
      <c r="A13" s="11"/>
      <c r="B13" s="11"/>
      <c r="C13" s="11"/>
      <c r="D13" s="12"/>
      <c r="E13" s="12"/>
      <c r="F13" s="12"/>
      <c r="G13" s="13" t="str" cm="1">
        <f t="array" ref="G13">_xlfn.IFNA(IF(OR(ISBLANK($B13),$D13="",$C13=""),"",INDEX(Table1[Item Cost],MATCH(1,(Items!$B13=Table1[Item])*($C13=Table1[Color])*(Items!$D13=Table1[Size]),0))),"")</f>
        <v/>
      </c>
      <c r="H13" s="13" t="str">
        <f t="shared" si="1"/>
        <v/>
      </c>
      <c r="I13" s="13" t="str">
        <f>IF(COUNTA(Payments!$A$7:$A$154)=0,"",IF(ISBLANK($A13),"",IF(ISNA(MATCH($A13,Payments!$A$7:$A$154,0)),"🚫 No","✔ Yes")))</f>
        <v/>
      </c>
      <c r="J13" s="5" t="str">
        <f t="shared" si="0"/>
        <v/>
      </c>
      <c r="L13" s="8"/>
      <c r="M13" s="4" t="str" cm="1">
        <f t="array" ref="M13">IF(ISBLANK($B13),"",IFERROR(TRANSPOSE(_xlfn.UNIQUE(_xlfn._xlws.FILTER(Table1[Color],Table1[Item]=$B13))),""))</f>
        <v/>
      </c>
      <c r="N13" s="4"/>
      <c r="O13" s="4"/>
      <c r="P13" s="4"/>
      <c r="Q13" s="4"/>
      <c r="R13" s="4"/>
      <c r="S13" s="4"/>
      <c r="T13" s="4"/>
      <c r="U13" s="4"/>
      <c r="V13" s="4"/>
      <c r="W13" s="4"/>
      <c r="X13" s="9"/>
      <c r="Y13" s="8"/>
      <c r="Z13" s="4" t="str" cm="1">
        <f t="array" ref="Z13">IF(OR(ISBLANK($C13),ISBLANK($B13)),"",IFERROR(TRANSPOSE(_xlfn.UNIQUE(_xlfn._xlws.FILTER(Table1[Size],(Table1[Item]=$B13)*(Table1[Color]=$C13)))),""))</f>
        <v/>
      </c>
      <c r="AA13" s="4"/>
      <c r="AB13" s="4"/>
      <c r="AC13" s="4"/>
      <c r="AD13" s="4"/>
      <c r="AE13" s="4"/>
      <c r="AF13" s="4"/>
      <c r="AG13" s="4"/>
      <c r="AH13" s="4"/>
      <c r="AI13" s="4"/>
      <c r="AJ13" s="4"/>
      <c r="AK13" s="9"/>
    </row>
    <row r="14" spans="1:37" x14ac:dyDescent="0.3">
      <c r="A14" s="11"/>
      <c r="B14" s="11"/>
      <c r="C14" s="11"/>
      <c r="D14" s="12"/>
      <c r="E14" s="12"/>
      <c r="F14" s="12"/>
      <c r="G14" s="13" t="str" cm="1">
        <f t="array" ref="G14">_xlfn.IFNA(IF(OR(ISBLANK($B14),$D14="",$C14=""),"",INDEX(Table1[Item Cost],MATCH(1,(Items!$B14=Table1[Item])*($C14=Table1[Color])*(Items!$D14=Table1[Size]),0))),"")</f>
        <v/>
      </c>
      <c r="H14" s="13" t="str">
        <f t="shared" si="1"/>
        <v/>
      </c>
      <c r="I14" s="13" t="str">
        <f>IF(COUNTA(Payments!$A$7:$A$154)=0,"",IF(ISBLANK($A14),"",IF(ISNA(MATCH($A14,Payments!$A$7:$A$154,0)),"🚫 No","✔ Yes")))</f>
        <v/>
      </c>
      <c r="J14" s="5" t="str">
        <f t="shared" si="0"/>
        <v/>
      </c>
      <c r="L14" s="8"/>
      <c r="M14" s="4" t="str" cm="1">
        <f t="array" ref="M14">IF(ISBLANK($B14),"",IFERROR(TRANSPOSE(_xlfn.UNIQUE(_xlfn._xlws.FILTER(Table1[Color],Table1[Item]=$B14))),""))</f>
        <v/>
      </c>
      <c r="N14" s="4"/>
      <c r="O14" s="4"/>
      <c r="P14" s="4"/>
      <c r="Q14" s="4"/>
      <c r="R14" s="4"/>
      <c r="S14" s="4"/>
      <c r="T14" s="4"/>
      <c r="U14" s="4"/>
      <c r="V14" s="4"/>
      <c r="W14" s="4"/>
      <c r="X14" s="9"/>
      <c r="Y14" s="8"/>
      <c r="Z14" s="4" t="str" cm="1">
        <f t="array" ref="Z14">IF(OR(ISBLANK($C14),ISBLANK($B14)),"",IFERROR(TRANSPOSE(_xlfn.UNIQUE(_xlfn._xlws.FILTER(Table1[Size],(Table1[Item]=$B14)*(Table1[Color]=$C14)))),""))</f>
        <v/>
      </c>
      <c r="AA14" s="4"/>
      <c r="AB14" s="4"/>
      <c r="AC14" s="4"/>
      <c r="AD14" s="4"/>
      <c r="AE14" s="4"/>
      <c r="AF14" s="4"/>
      <c r="AG14" s="4"/>
      <c r="AH14" s="4"/>
      <c r="AI14" s="4"/>
      <c r="AJ14" s="4"/>
      <c r="AK14" s="9"/>
    </row>
    <row r="15" spans="1:37" x14ac:dyDescent="0.3">
      <c r="A15" s="11"/>
      <c r="B15" s="11"/>
      <c r="C15" s="11"/>
      <c r="D15" s="12"/>
      <c r="E15" s="12"/>
      <c r="F15" s="12"/>
      <c r="G15" s="13" t="str" cm="1">
        <f t="array" ref="G15">_xlfn.IFNA(IF(OR(ISBLANK($B15),$D15="",$C15=""),"",INDEX(Table1[Item Cost],MATCH(1,(Items!$B15=Table1[Item])*($C15=Table1[Color])*(Items!$D15=Table1[Size]),0))),"")</f>
        <v/>
      </c>
      <c r="H15" s="13" t="str">
        <f t="shared" si="1"/>
        <v/>
      </c>
      <c r="I15" s="13" t="str">
        <f>IF(COUNTA(Payments!$A$7:$A$154)=0,"",IF(ISBLANK($A15),"",IF(ISNA(MATCH($A15,Payments!$A$7:$A$154,0)),"🚫 No","✔ Yes")))</f>
        <v/>
      </c>
      <c r="J15" s="5" t="str">
        <f t="shared" si="0"/>
        <v/>
      </c>
      <c r="L15" s="8"/>
      <c r="M15" s="4" t="str" cm="1">
        <f t="array" ref="M15">IF(ISBLANK($B15),"",IFERROR(TRANSPOSE(_xlfn.UNIQUE(_xlfn._xlws.FILTER(Table1[Color],Table1[Item]=$B15))),""))</f>
        <v/>
      </c>
      <c r="N15" s="4"/>
      <c r="O15" s="4"/>
      <c r="P15" s="4"/>
      <c r="Q15" s="4"/>
      <c r="R15" s="4"/>
      <c r="S15" s="4"/>
      <c r="T15" s="4"/>
      <c r="U15" s="4"/>
      <c r="V15" s="4"/>
      <c r="W15" s="4"/>
      <c r="X15" s="9"/>
      <c r="Y15" s="8"/>
      <c r="Z15" s="4" t="str" cm="1">
        <f t="array" ref="Z15">IF(OR(ISBLANK($C15),ISBLANK($B15)),"",IFERROR(TRANSPOSE(_xlfn.UNIQUE(_xlfn._xlws.FILTER(Table1[Size],(Table1[Item]=$B15)*(Table1[Color]=$C15)))),""))</f>
        <v/>
      </c>
      <c r="AA15" s="4"/>
      <c r="AB15" s="4"/>
      <c r="AC15" s="4"/>
      <c r="AD15" s="4"/>
      <c r="AE15" s="4"/>
      <c r="AF15" s="4"/>
      <c r="AG15" s="4"/>
      <c r="AH15" s="4"/>
      <c r="AI15" s="4"/>
      <c r="AJ15" s="4"/>
      <c r="AK15" s="9"/>
    </row>
    <row r="16" spans="1:37" x14ac:dyDescent="0.3">
      <c r="A16" s="11"/>
      <c r="B16" s="11"/>
      <c r="C16" s="11"/>
      <c r="D16" s="12"/>
      <c r="E16" s="12"/>
      <c r="F16" s="12"/>
      <c r="G16" s="13" t="str" cm="1">
        <f t="array" ref="G16">_xlfn.IFNA(IF(OR(ISBLANK($B16),$D16="",$C16=""),"",INDEX(Table1[Item Cost],MATCH(1,(Items!$B16=Table1[Item])*($C16=Table1[Color])*(Items!$D16=Table1[Size]),0))),"")</f>
        <v/>
      </c>
      <c r="H16" s="13" t="str">
        <f t="shared" si="1"/>
        <v/>
      </c>
      <c r="I16" s="13" t="str">
        <f>IF(COUNTA(Payments!$A$7:$A$154)=0,"",IF(ISBLANK($A16),"",IF(ISNA(MATCH($A16,Payments!$A$7:$A$154,0)),"🚫 No","✔ Yes")))</f>
        <v/>
      </c>
      <c r="J16" s="5" t="str">
        <f t="shared" si="0"/>
        <v/>
      </c>
      <c r="L16" s="8"/>
      <c r="M16" s="4" t="str" cm="1">
        <f t="array" ref="M16">IF(ISBLANK($B16),"",IFERROR(TRANSPOSE(_xlfn.UNIQUE(_xlfn._xlws.FILTER(Table1[Color],Table1[Item]=$B16))),""))</f>
        <v/>
      </c>
      <c r="N16" s="4"/>
      <c r="O16" s="4"/>
      <c r="P16" s="4"/>
      <c r="Q16" s="4"/>
      <c r="R16" s="4"/>
      <c r="S16" s="4"/>
      <c r="T16" s="4"/>
      <c r="U16" s="4"/>
      <c r="V16" s="4"/>
      <c r="W16" s="4"/>
      <c r="X16" s="9"/>
      <c r="Y16" s="8"/>
      <c r="Z16" s="4" t="str" cm="1">
        <f t="array" ref="Z16">IF(OR(ISBLANK($C16),ISBLANK($B16)),"",IFERROR(TRANSPOSE(_xlfn.UNIQUE(_xlfn._xlws.FILTER(Table1[Size],(Table1[Item]=$B16)*(Table1[Color]=$C16)))),""))</f>
        <v/>
      </c>
      <c r="AA16" s="4"/>
      <c r="AB16" s="4"/>
      <c r="AC16" s="4"/>
      <c r="AD16" s="4"/>
      <c r="AE16" s="4"/>
      <c r="AF16" s="4"/>
      <c r="AG16" s="4"/>
      <c r="AH16" s="4"/>
      <c r="AI16" s="4"/>
      <c r="AJ16" s="4"/>
      <c r="AK16" s="9"/>
    </row>
    <row r="17" spans="1:37" x14ac:dyDescent="0.3">
      <c r="A17" s="11"/>
      <c r="B17" s="11"/>
      <c r="C17" s="11"/>
      <c r="D17" s="12"/>
      <c r="E17" s="12"/>
      <c r="F17" s="12"/>
      <c r="G17" s="13" t="str" cm="1">
        <f t="array" ref="G17">_xlfn.IFNA(IF(OR(ISBLANK($B17),$D17="",$C17=""),"",INDEX(Table1[Item Cost],MATCH(1,(Items!$B17=Table1[Item])*($C17=Table1[Color])*(Items!$D17=Table1[Size]),0))),"")</f>
        <v/>
      </c>
      <c r="H17" s="13" t="str">
        <f t="shared" si="1"/>
        <v/>
      </c>
      <c r="I17" s="13" t="str">
        <f>IF(COUNTA(Payments!$A$7:$A$154)=0,"",IF(ISBLANK($A17),"",IF(ISNA(MATCH($A17,Payments!$A$7:$A$154,0)),"🚫 No","✔ Yes")))</f>
        <v/>
      </c>
      <c r="J17" s="5" t="str">
        <f t="shared" si="0"/>
        <v/>
      </c>
      <c r="L17" s="8"/>
      <c r="M17" s="4" t="str" cm="1">
        <f t="array" ref="M17">IF(ISBLANK($B17),"",IFERROR(TRANSPOSE(_xlfn.UNIQUE(_xlfn._xlws.FILTER(Table1[Color],Table1[Item]=$B17))),""))</f>
        <v/>
      </c>
      <c r="N17" s="4"/>
      <c r="O17" s="4"/>
      <c r="P17" s="4"/>
      <c r="Q17" s="4"/>
      <c r="R17" s="4"/>
      <c r="S17" s="4"/>
      <c r="T17" s="4"/>
      <c r="U17" s="4"/>
      <c r="V17" s="4"/>
      <c r="W17" s="4"/>
      <c r="X17" s="9"/>
      <c r="Y17" s="8"/>
      <c r="Z17" s="4" t="str" cm="1">
        <f t="array" ref="Z17">IF(OR(ISBLANK($C17),ISBLANK($B17)),"",IFERROR(TRANSPOSE(_xlfn.UNIQUE(_xlfn._xlws.FILTER(Table1[Size],(Table1[Item]=$B17)*(Table1[Color]=$C17)))),""))</f>
        <v/>
      </c>
      <c r="AA17" s="4"/>
      <c r="AB17" s="4"/>
      <c r="AC17" s="4"/>
      <c r="AD17" s="4"/>
      <c r="AE17" s="4"/>
      <c r="AF17" s="4"/>
      <c r="AG17" s="4"/>
      <c r="AH17" s="4"/>
      <c r="AI17" s="4"/>
      <c r="AJ17" s="4"/>
      <c r="AK17" s="9"/>
    </row>
    <row r="18" spans="1:37" x14ac:dyDescent="0.3">
      <c r="A18" s="11"/>
      <c r="B18" s="11"/>
      <c r="C18" s="11"/>
      <c r="D18" s="12"/>
      <c r="E18" s="12"/>
      <c r="F18" s="12"/>
      <c r="G18" s="13" t="str" cm="1">
        <f t="array" ref="G18">_xlfn.IFNA(IF(OR(ISBLANK($B18),$D18="",$C18=""),"",INDEX(Table1[Item Cost],MATCH(1,(Items!$B18=Table1[Item])*($C18=Table1[Color])*(Items!$D18=Table1[Size]),0))),"")</f>
        <v/>
      </c>
      <c r="H18" s="13" t="str">
        <f t="shared" si="1"/>
        <v/>
      </c>
      <c r="I18" s="13" t="str">
        <f>IF(COUNTA(Payments!$A$7:$A$154)=0,"",IF(ISBLANK($A18),"",IF(ISNA(MATCH($A18,Payments!$A$7:$A$154,0)),"🚫 No","✔ Yes")))</f>
        <v/>
      </c>
      <c r="J18" s="5" t="str">
        <f t="shared" si="0"/>
        <v/>
      </c>
      <c r="L18" s="8"/>
      <c r="M18" s="4" t="str" cm="1">
        <f t="array" ref="M18">IF(ISBLANK($B18),"",IFERROR(TRANSPOSE(_xlfn.UNIQUE(_xlfn._xlws.FILTER(Table1[Color],Table1[Item]=$B18))),""))</f>
        <v/>
      </c>
      <c r="N18" s="4"/>
      <c r="O18" s="4"/>
      <c r="P18" s="4"/>
      <c r="Q18" s="4"/>
      <c r="R18" s="4"/>
      <c r="S18" s="4"/>
      <c r="T18" s="4"/>
      <c r="U18" s="4"/>
      <c r="V18" s="4"/>
      <c r="W18" s="4"/>
      <c r="X18" s="9"/>
      <c r="Y18" s="8"/>
      <c r="Z18" s="4" t="str" cm="1">
        <f t="array" ref="Z18">IF(OR(ISBLANK($C18),ISBLANK($B18)),"",IFERROR(TRANSPOSE(_xlfn.UNIQUE(_xlfn._xlws.FILTER(Table1[Size],(Table1[Item]=$B18)*(Table1[Color]=$C18)))),""))</f>
        <v/>
      </c>
      <c r="AA18" s="4"/>
      <c r="AB18" s="4"/>
      <c r="AC18" s="4"/>
      <c r="AD18" s="4"/>
      <c r="AE18" s="4"/>
      <c r="AF18" s="4"/>
      <c r="AG18" s="4"/>
      <c r="AH18" s="4"/>
      <c r="AI18" s="4"/>
      <c r="AJ18" s="4"/>
      <c r="AK18" s="9"/>
    </row>
    <row r="19" spans="1:37" x14ac:dyDescent="0.3">
      <c r="A19" s="11"/>
      <c r="B19" s="11"/>
      <c r="C19" s="11"/>
      <c r="D19" s="12"/>
      <c r="E19" s="12"/>
      <c r="F19" s="12"/>
      <c r="G19" s="13" t="str" cm="1">
        <f t="array" ref="G19">_xlfn.IFNA(IF(OR(ISBLANK($B19),$D19="",$C19=""),"",INDEX(Table1[Item Cost],MATCH(1,(Items!$B19=Table1[Item])*($C19=Table1[Color])*(Items!$D19=Table1[Size]),0))),"")</f>
        <v/>
      </c>
      <c r="H19" s="13" t="str">
        <f t="shared" si="1"/>
        <v/>
      </c>
      <c r="I19" s="13" t="str">
        <f>IF(COUNTA(Payments!$A$7:$A$154)=0,"",IF(ISBLANK($A19),"",IF(ISNA(MATCH($A19,Payments!$A$7:$A$154,0)),"🚫 No","✔ Yes")))</f>
        <v/>
      </c>
      <c r="J19" s="5" t="str">
        <f t="shared" si="0"/>
        <v/>
      </c>
      <c r="L19" s="8"/>
      <c r="M19" s="4" t="str" cm="1">
        <f t="array" ref="M19">IF(ISBLANK($B19),"",IFERROR(TRANSPOSE(_xlfn.UNIQUE(_xlfn._xlws.FILTER(Table1[Color],Table1[Item]=$B19))),""))</f>
        <v/>
      </c>
      <c r="N19" s="4"/>
      <c r="O19" s="4"/>
      <c r="P19" s="4"/>
      <c r="Q19" s="4"/>
      <c r="R19" s="4"/>
      <c r="S19" s="4"/>
      <c r="T19" s="4"/>
      <c r="U19" s="4"/>
      <c r="V19" s="4"/>
      <c r="W19" s="4"/>
      <c r="X19" s="9"/>
      <c r="Y19" s="8"/>
      <c r="Z19" s="4" t="str" cm="1">
        <f t="array" ref="Z19">IF(OR(ISBLANK($C19),ISBLANK($B19)),"",IFERROR(TRANSPOSE(_xlfn.UNIQUE(_xlfn._xlws.FILTER(Table1[Size],(Table1[Item]=$B19)*(Table1[Color]=$C19)))),""))</f>
        <v/>
      </c>
      <c r="AA19" s="4"/>
      <c r="AB19" s="4"/>
      <c r="AC19" s="4"/>
      <c r="AD19" s="4"/>
      <c r="AE19" s="4"/>
      <c r="AF19" s="4"/>
      <c r="AG19" s="4"/>
      <c r="AH19" s="4"/>
      <c r="AI19" s="4"/>
      <c r="AJ19" s="4"/>
      <c r="AK19" s="9"/>
    </row>
    <row r="20" spans="1:37" x14ac:dyDescent="0.3">
      <c r="A20" s="11"/>
      <c r="B20" s="11"/>
      <c r="C20" s="11"/>
      <c r="D20" s="12"/>
      <c r="E20" s="12"/>
      <c r="F20" s="12"/>
      <c r="G20" s="13" t="str" cm="1">
        <f t="array" ref="G20">_xlfn.IFNA(IF(OR(ISBLANK($B20),$D20="",$C20=""),"",INDEX(Table1[Item Cost],MATCH(1,(Items!$B20=Table1[Item])*($C20=Table1[Color])*(Items!$D20=Table1[Size]),0))),"")</f>
        <v/>
      </c>
      <c r="H20" s="13" t="str">
        <f t="shared" si="1"/>
        <v/>
      </c>
      <c r="I20" s="13" t="str">
        <f>IF(COUNTA(Payments!$A$7:$A$154)=0,"",IF(ISBLANK($A20),"",IF(ISNA(MATCH($A20,Payments!$A$7:$A$154,0)),"🚫 No","✔ Yes")))</f>
        <v/>
      </c>
      <c r="J20" s="5" t="str">
        <f t="shared" si="0"/>
        <v/>
      </c>
      <c r="L20" s="8"/>
      <c r="M20" s="4" t="str" cm="1">
        <f t="array" ref="M20">IF(ISBLANK($B20),"",IFERROR(TRANSPOSE(_xlfn.UNIQUE(_xlfn._xlws.FILTER(Table1[Color],Table1[Item]=$B20))),""))</f>
        <v/>
      </c>
      <c r="N20" s="4"/>
      <c r="O20" s="4"/>
      <c r="P20" s="4"/>
      <c r="Q20" s="4"/>
      <c r="R20" s="4"/>
      <c r="S20" s="4"/>
      <c r="T20" s="4"/>
      <c r="U20" s="4"/>
      <c r="V20" s="4"/>
      <c r="W20" s="4"/>
      <c r="X20" s="9"/>
      <c r="Y20" s="8"/>
      <c r="Z20" s="4" t="str" cm="1">
        <f t="array" ref="Z20">IF(OR(ISBLANK($C20),ISBLANK($B20)),"",IFERROR(TRANSPOSE(_xlfn.UNIQUE(_xlfn._xlws.FILTER(Table1[Size],(Table1[Item]=$B20)*(Table1[Color]=$C20)))),""))</f>
        <v/>
      </c>
      <c r="AA20" s="4"/>
      <c r="AB20" s="4"/>
      <c r="AC20" s="4"/>
      <c r="AD20" s="4"/>
      <c r="AE20" s="4"/>
      <c r="AF20" s="4"/>
      <c r="AG20" s="4"/>
      <c r="AH20" s="4"/>
      <c r="AI20" s="4"/>
      <c r="AJ20" s="4"/>
      <c r="AK20" s="9"/>
    </row>
    <row r="21" spans="1:37" x14ac:dyDescent="0.3">
      <c r="A21" s="11"/>
      <c r="B21" s="11"/>
      <c r="C21" s="11"/>
      <c r="D21" s="12"/>
      <c r="E21" s="12"/>
      <c r="F21" s="12"/>
      <c r="G21" s="13" t="str" cm="1">
        <f t="array" ref="G21">_xlfn.IFNA(IF(OR(ISBLANK($B21),$D21="",$C21=""),"",INDEX(Table1[Item Cost],MATCH(1,(Items!$B21=Table1[Item])*($C21=Table1[Color])*(Items!$D21=Table1[Size]),0))),"")</f>
        <v/>
      </c>
      <c r="H21" s="13" t="str">
        <f t="shared" si="1"/>
        <v/>
      </c>
      <c r="I21" s="13" t="str">
        <f>IF(COUNTA(Payments!$A$7:$A$154)=0,"",IF(ISBLANK($A21),"",IF(ISNA(MATCH($A21,Payments!$A$7:$A$154,0)),"🚫 No","✔ Yes")))</f>
        <v/>
      </c>
      <c r="J21" s="5" t="str">
        <f t="shared" si="0"/>
        <v/>
      </c>
      <c r="L21" s="8"/>
      <c r="M21" s="4" t="str" cm="1">
        <f t="array" ref="M21">IF(ISBLANK($B21),"",IFERROR(TRANSPOSE(_xlfn.UNIQUE(_xlfn._xlws.FILTER(Table1[Color],Table1[Item]=$B21))),""))</f>
        <v/>
      </c>
      <c r="N21" s="4"/>
      <c r="O21" s="4"/>
      <c r="P21" s="4"/>
      <c r="Q21" s="4"/>
      <c r="R21" s="4"/>
      <c r="S21" s="4"/>
      <c r="T21" s="4"/>
      <c r="U21" s="4"/>
      <c r="V21" s="4"/>
      <c r="W21" s="4"/>
      <c r="X21" s="9"/>
      <c r="Y21" s="8"/>
      <c r="Z21" s="4" t="str" cm="1">
        <f t="array" ref="Z21">IF(OR(ISBLANK($C21),ISBLANK($B21)),"",IFERROR(TRANSPOSE(_xlfn.UNIQUE(_xlfn._xlws.FILTER(Table1[Size],(Table1[Item]=$B21)*(Table1[Color]=$C21)))),""))</f>
        <v/>
      </c>
      <c r="AA21" s="4"/>
      <c r="AB21" s="4"/>
      <c r="AC21" s="4"/>
      <c r="AD21" s="4"/>
      <c r="AE21" s="4"/>
      <c r="AF21" s="4"/>
      <c r="AG21" s="4"/>
      <c r="AH21" s="4"/>
      <c r="AI21" s="4"/>
      <c r="AJ21" s="4"/>
      <c r="AK21" s="9"/>
    </row>
    <row r="22" spans="1:37" x14ac:dyDescent="0.3">
      <c r="A22" s="11"/>
      <c r="B22" s="11"/>
      <c r="C22" s="11"/>
      <c r="D22" s="12"/>
      <c r="E22" s="12"/>
      <c r="F22" s="12"/>
      <c r="G22" s="13" t="str" cm="1">
        <f t="array" ref="G22">_xlfn.IFNA(IF(OR(ISBLANK($B22),$D22="",$C22=""),"",INDEX(Table1[Item Cost],MATCH(1,(Items!$B22=Table1[Item])*($C22=Table1[Color])*(Items!$D22=Table1[Size]),0))),"")</f>
        <v/>
      </c>
      <c r="H22" s="13" t="str">
        <f t="shared" si="1"/>
        <v/>
      </c>
      <c r="I22" s="13" t="str">
        <f>IF(COUNTA(Payments!$A$7:$A$154)=0,"",IF(ISBLANK($A22),"",IF(ISNA(MATCH($A22,Payments!$A$7:$A$154,0)),"🚫 No","✔ Yes")))</f>
        <v/>
      </c>
      <c r="J22" s="5" t="str">
        <f t="shared" si="0"/>
        <v/>
      </c>
      <c r="L22" s="8"/>
      <c r="M22" s="4" t="str" cm="1">
        <f t="array" ref="M22">IF(ISBLANK($B22),"",IFERROR(TRANSPOSE(_xlfn.UNIQUE(_xlfn._xlws.FILTER(Table1[Color],Table1[Item]=$B22))),""))</f>
        <v/>
      </c>
      <c r="N22" s="4"/>
      <c r="O22" s="4"/>
      <c r="P22" s="4"/>
      <c r="Q22" s="4"/>
      <c r="R22" s="4"/>
      <c r="S22" s="4"/>
      <c r="T22" s="4"/>
      <c r="U22" s="4"/>
      <c r="V22" s="4"/>
      <c r="W22" s="4"/>
      <c r="X22" s="9"/>
      <c r="Y22" s="8"/>
      <c r="Z22" s="4" t="str" cm="1">
        <f t="array" ref="Z22">IF(OR(ISBLANK($C22),ISBLANK($B22)),"",IFERROR(TRANSPOSE(_xlfn.UNIQUE(_xlfn._xlws.FILTER(Table1[Size],(Table1[Item]=$B22)*(Table1[Color]=$C22)))),""))</f>
        <v/>
      </c>
      <c r="AA22" s="4"/>
      <c r="AB22" s="4"/>
      <c r="AC22" s="4"/>
      <c r="AD22" s="4"/>
      <c r="AE22" s="4"/>
      <c r="AF22" s="4"/>
      <c r="AG22" s="4"/>
      <c r="AH22" s="4"/>
      <c r="AI22" s="4"/>
      <c r="AJ22" s="4"/>
      <c r="AK22" s="9"/>
    </row>
    <row r="23" spans="1:37" x14ac:dyDescent="0.3">
      <c r="A23" s="11"/>
      <c r="B23" s="11"/>
      <c r="C23" s="11"/>
      <c r="D23" s="12"/>
      <c r="E23" s="12"/>
      <c r="F23" s="12"/>
      <c r="G23" s="13" t="str" cm="1">
        <f t="array" ref="G23">_xlfn.IFNA(IF(OR(ISBLANK($B23),$D23="",$C23=""),"",INDEX(Table1[Item Cost],MATCH(1,(Items!$B23=Table1[Item])*($C23=Table1[Color])*(Items!$D23=Table1[Size]),0))),"")</f>
        <v/>
      </c>
      <c r="H23" s="13" t="str">
        <f t="shared" si="1"/>
        <v/>
      </c>
      <c r="I23" s="13" t="str">
        <f>IF(COUNTA(Payments!$A$7:$A$154)=0,"",IF(ISBLANK($A23),"",IF(ISNA(MATCH($A23,Payments!$A$7:$A$154,0)),"🚫 No","✔ Yes")))</f>
        <v/>
      </c>
      <c r="J23" s="5" t="str">
        <f t="shared" si="0"/>
        <v/>
      </c>
      <c r="L23" s="8"/>
      <c r="M23" s="4" t="str" cm="1">
        <f t="array" ref="M23">IF(ISBLANK($B23),"",IFERROR(TRANSPOSE(_xlfn.UNIQUE(_xlfn._xlws.FILTER(Table1[Color],Table1[Item]=$B23))),""))</f>
        <v/>
      </c>
      <c r="N23" s="4"/>
      <c r="O23" s="4"/>
      <c r="P23" s="4"/>
      <c r="Q23" s="4"/>
      <c r="R23" s="4"/>
      <c r="S23" s="4"/>
      <c r="T23" s="4"/>
      <c r="U23" s="4"/>
      <c r="V23" s="4"/>
      <c r="W23" s="4"/>
      <c r="X23" s="9"/>
      <c r="Y23" s="8"/>
      <c r="Z23" s="4" t="str" cm="1">
        <f t="array" ref="Z23">IF(OR(ISBLANK($C23),ISBLANK($B23)),"",IFERROR(TRANSPOSE(_xlfn.UNIQUE(_xlfn._xlws.FILTER(Table1[Size],(Table1[Item]=$B23)*(Table1[Color]=$C23)))),""))</f>
        <v/>
      </c>
      <c r="AA23" s="4"/>
      <c r="AB23" s="4"/>
      <c r="AC23" s="4"/>
      <c r="AD23" s="4"/>
      <c r="AE23" s="4"/>
      <c r="AF23" s="4"/>
      <c r="AG23" s="4"/>
      <c r="AH23" s="4"/>
      <c r="AI23" s="4"/>
      <c r="AJ23" s="4"/>
      <c r="AK23" s="9"/>
    </row>
    <row r="24" spans="1:37" x14ac:dyDescent="0.3">
      <c r="A24" s="11"/>
      <c r="B24" s="11"/>
      <c r="C24" s="11"/>
      <c r="D24" s="12"/>
      <c r="E24" s="12"/>
      <c r="F24" s="12"/>
      <c r="G24" s="13" t="str" cm="1">
        <f t="array" ref="G24">_xlfn.IFNA(IF(OR(ISBLANK($B24),$D24="",$C24=""),"",INDEX(Table1[Item Cost],MATCH(1,(Items!$B24=Table1[Item])*($C24=Table1[Color])*(Items!$D24=Table1[Size]),0))),"")</f>
        <v/>
      </c>
      <c r="H24" s="13" t="str">
        <f t="shared" si="1"/>
        <v/>
      </c>
      <c r="I24" s="13" t="str">
        <f>IF(COUNTA(Payments!$A$7:$A$154)=0,"",IF(ISBLANK($A24),"",IF(ISNA(MATCH($A24,Payments!$A$7:$A$154,0)),"🚫 No","✔ Yes")))</f>
        <v/>
      </c>
      <c r="J24" s="5" t="str">
        <f t="shared" si="0"/>
        <v/>
      </c>
      <c r="L24" s="8"/>
      <c r="M24" s="4" t="str" cm="1">
        <f t="array" ref="M24">IF(ISBLANK($B24),"",IFERROR(TRANSPOSE(_xlfn.UNIQUE(_xlfn._xlws.FILTER(Table1[Color],Table1[Item]=$B24))),""))</f>
        <v/>
      </c>
      <c r="N24" s="4"/>
      <c r="O24" s="4"/>
      <c r="P24" s="4"/>
      <c r="Q24" s="4"/>
      <c r="R24" s="4"/>
      <c r="S24" s="4"/>
      <c r="T24" s="4"/>
      <c r="U24" s="4"/>
      <c r="V24" s="4"/>
      <c r="W24" s="4"/>
      <c r="X24" s="9"/>
      <c r="Y24" s="8"/>
      <c r="Z24" s="4" t="str" cm="1">
        <f t="array" ref="Z24">IF(OR(ISBLANK($C24),ISBLANK($B24)),"",IFERROR(TRANSPOSE(_xlfn.UNIQUE(_xlfn._xlws.FILTER(Table1[Size],(Table1[Item]=$B24)*(Table1[Color]=$C24)))),""))</f>
        <v/>
      </c>
      <c r="AA24" s="4"/>
      <c r="AB24" s="4"/>
      <c r="AC24" s="4"/>
      <c r="AD24" s="4"/>
      <c r="AE24" s="4"/>
      <c r="AF24" s="4"/>
      <c r="AG24" s="4"/>
      <c r="AH24" s="4"/>
      <c r="AI24" s="4"/>
      <c r="AJ24" s="4"/>
      <c r="AK24" s="9"/>
    </row>
    <row r="25" spans="1:37" x14ac:dyDescent="0.3">
      <c r="A25" s="11"/>
      <c r="B25" s="11"/>
      <c r="C25" s="11"/>
      <c r="D25" s="12"/>
      <c r="E25" s="12"/>
      <c r="F25" s="12"/>
      <c r="G25" s="13" t="str" cm="1">
        <f t="array" ref="G25">_xlfn.IFNA(IF(OR(ISBLANK($B25),$D25="",$C25=""),"",INDEX(Table1[Item Cost],MATCH(1,(Items!$B25=Table1[Item])*($C25=Table1[Color])*(Items!$D25=Table1[Size]),0))),"")</f>
        <v/>
      </c>
      <c r="H25" s="13" t="str">
        <f t="shared" si="1"/>
        <v/>
      </c>
      <c r="I25" s="13" t="str">
        <f>IF(COUNTA(Payments!$A$7:$A$154)=0,"",IF(ISBLANK($A25),"",IF(ISNA(MATCH($A25,Payments!$A$7:$A$154,0)),"🚫 No","✔ Yes")))</f>
        <v/>
      </c>
      <c r="J25" s="5" t="str">
        <f t="shared" si="0"/>
        <v/>
      </c>
      <c r="L25" s="8"/>
      <c r="M25" s="4" t="str" cm="1">
        <f t="array" ref="M25">IF(ISBLANK($B25),"",IFERROR(TRANSPOSE(_xlfn.UNIQUE(_xlfn._xlws.FILTER(Table1[Color],Table1[Item]=$B25))),""))</f>
        <v/>
      </c>
      <c r="N25" s="4"/>
      <c r="O25" s="4"/>
      <c r="P25" s="4"/>
      <c r="Q25" s="4"/>
      <c r="R25" s="4"/>
      <c r="S25" s="4"/>
      <c r="T25" s="4"/>
      <c r="U25" s="4"/>
      <c r="V25" s="4"/>
      <c r="W25" s="4"/>
      <c r="X25" s="9"/>
      <c r="Y25" s="8"/>
      <c r="Z25" s="4" t="str" cm="1">
        <f t="array" ref="Z25">IF(OR(ISBLANK($C25),ISBLANK($B25)),"",IFERROR(TRANSPOSE(_xlfn.UNIQUE(_xlfn._xlws.FILTER(Table1[Size],(Table1[Item]=$B25)*(Table1[Color]=$C25)))),""))</f>
        <v/>
      </c>
      <c r="AA25" s="4"/>
      <c r="AB25" s="4"/>
      <c r="AC25" s="4"/>
      <c r="AD25" s="4"/>
      <c r="AE25" s="4"/>
      <c r="AF25" s="4"/>
      <c r="AG25" s="4"/>
      <c r="AH25" s="4"/>
      <c r="AI25" s="4"/>
      <c r="AJ25" s="4"/>
      <c r="AK25" s="9"/>
    </row>
    <row r="26" spans="1:37" x14ac:dyDescent="0.3">
      <c r="A26" s="11"/>
      <c r="B26" s="11"/>
      <c r="C26" s="11"/>
      <c r="D26" s="12"/>
      <c r="E26" s="12"/>
      <c r="F26" s="12"/>
      <c r="G26" s="13" t="str" cm="1">
        <f t="array" ref="G26">_xlfn.IFNA(IF(OR(ISBLANK($B26),$D26="",$C26=""),"",INDEX(Table1[Item Cost],MATCH(1,(Items!$B26=Table1[Item])*($C26=Table1[Color])*(Items!$D26=Table1[Size]),0))),"")</f>
        <v/>
      </c>
      <c r="H26" s="13" t="str">
        <f t="shared" si="1"/>
        <v/>
      </c>
      <c r="I26" s="13" t="str">
        <f>IF(COUNTA(Payments!$A$7:$A$154)=0,"",IF(ISBLANK($A26),"",IF(ISNA(MATCH($A26,Payments!$A$7:$A$154,0)),"🚫 No","✔ Yes")))</f>
        <v/>
      </c>
      <c r="J26" s="5" t="str">
        <f t="shared" si="0"/>
        <v/>
      </c>
      <c r="L26" s="8"/>
      <c r="M26" s="4" t="str" cm="1">
        <f t="array" ref="M26">IF(ISBLANK($B26),"",IFERROR(TRANSPOSE(_xlfn.UNIQUE(_xlfn._xlws.FILTER(Table1[Color],Table1[Item]=$B26))),""))</f>
        <v/>
      </c>
      <c r="N26" s="4"/>
      <c r="O26" s="4"/>
      <c r="P26" s="4"/>
      <c r="Q26" s="4"/>
      <c r="R26" s="4"/>
      <c r="S26" s="4"/>
      <c r="T26" s="4"/>
      <c r="U26" s="4"/>
      <c r="V26" s="4"/>
      <c r="W26" s="4"/>
      <c r="X26" s="9"/>
      <c r="Y26" s="8"/>
      <c r="Z26" s="4" t="str" cm="1">
        <f t="array" ref="Z26">IF(OR(ISBLANK($C26),ISBLANK($B26)),"",IFERROR(TRANSPOSE(_xlfn.UNIQUE(_xlfn._xlws.FILTER(Table1[Size],(Table1[Item]=$B26)*(Table1[Color]=$C26)))),""))</f>
        <v/>
      </c>
      <c r="AA26" s="4"/>
      <c r="AB26" s="4"/>
      <c r="AC26" s="4"/>
      <c r="AD26" s="4"/>
      <c r="AE26" s="4"/>
      <c r="AF26" s="4"/>
      <c r="AG26" s="4"/>
      <c r="AH26" s="4"/>
      <c r="AI26" s="4"/>
      <c r="AJ26" s="4"/>
      <c r="AK26" s="9"/>
    </row>
    <row r="27" spans="1:37" x14ac:dyDescent="0.3">
      <c r="A27" s="11"/>
      <c r="B27" s="11"/>
      <c r="C27" s="11"/>
      <c r="D27" s="12"/>
      <c r="E27" s="12"/>
      <c r="F27" s="12"/>
      <c r="G27" s="13" t="str" cm="1">
        <f t="array" ref="G27">_xlfn.IFNA(IF(OR(ISBLANK($B27),$D27="",$C27=""),"",INDEX(Table1[Item Cost],MATCH(1,(Items!$B27=Table1[Item])*($C27=Table1[Color])*(Items!$D27=Table1[Size]),0))),"")</f>
        <v/>
      </c>
      <c r="H27" s="13" t="str">
        <f t="shared" si="1"/>
        <v/>
      </c>
      <c r="I27" s="13" t="str">
        <f>IF(COUNTA(Payments!$A$7:$A$154)=0,"",IF(ISBLANK($A27),"",IF(ISNA(MATCH($A27,Payments!$A$7:$A$154,0)),"🚫 No","✔ Yes")))</f>
        <v/>
      </c>
      <c r="J27" s="5" t="str">
        <f t="shared" si="0"/>
        <v/>
      </c>
      <c r="L27" s="8"/>
      <c r="M27" s="4" t="str" cm="1">
        <f t="array" ref="M27">IF(ISBLANK($B27),"",IFERROR(TRANSPOSE(_xlfn.UNIQUE(_xlfn._xlws.FILTER(Table1[Color],Table1[Item]=$B27))),""))</f>
        <v/>
      </c>
      <c r="N27" s="4"/>
      <c r="O27" s="4"/>
      <c r="P27" s="4"/>
      <c r="Q27" s="4"/>
      <c r="R27" s="4"/>
      <c r="S27" s="4"/>
      <c r="T27" s="4"/>
      <c r="U27" s="4"/>
      <c r="V27" s="4"/>
      <c r="W27" s="4"/>
      <c r="X27" s="9"/>
      <c r="Y27" s="8"/>
      <c r="Z27" s="4" t="str" cm="1">
        <f t="array" ref="Z27">IF(OR(ISBLANK($C27),ISBLANK($B27)),"",IFERROR(TRANSPOSE(_xlfn.UNIQUE(_xlfn._xlws.FILTER(Table1[Size],(Table1[Item]=$B27)*(Table1[Color]=$C27)))),""))</f>
        <v/>
      </c>
      <c r="AA27" s="4"/>
      <c r="AB27" s="4"/>
      <c r="AC27" s="4"/>
      <c r="AD27" s="4"/>
      <c r="AE27" s="4"/>
      <c r="AF27" s="4"/>
      <c r="AG27" s="4"/>
      <c r="AH27" s="4"/>
      <c r="AI27" s="4"/>
      <c r="AJ27" s="4"/>
      <c r="AK27" s="9"/>
    </row>
    <row r="28" spans="1:37" x14ac:dyDescent="0.3">
      <c r="A28" s="11"/>
      <c r="B28" s="11"/>
      <c r="C28" s="11"/>
      <c r="D28" s="12"/>
      <c r="E28" s="12"/>
      <c r="F28" s="12"/>
      <c r="G28" s="13" t="str" cm="1">
        <f t="array" ref="G28">_xlfn.IFNA(IF(OR(ISBLANK($B28),$D28="",$C28=""),"",INDEX(Table1[Item Cost],MATCH(1,(Items!$B28=Table1[Item])*($C28=Table1[Color])*(Items!$D28=Table1[Size]),0))),"")</f>
        <v/>
      </c>
      <c r="H28" s="13" t="str">
        <f t="shared" si="1"/>
        <v/>
      </c>
      <c r="I28" s="13" t="str">
        <f>IF(COUNTA(Payments!$A$7:$A$154)=0,"",IF(ISBLANK($A28),"",IF(ISNA(MATCH($A28,Payments!$A$7:$A$154,0)),"🚫 No","✔ Yes")))</f>
        <v/>
      </c>
      <c r="J28" s="5" t="str">
        <f t="shared" si="0"/>
        <v/>
      </c>
      <c r="L28" s="8"/>
      <c r="M28" s="4" t="str" cm="1">
        <f t="array" ref="M28">IF(ISBLANK($B28),"",IFERROR(TRANSPOSE(_xlfn.UNIQUE(_xlfn._xlws.FILTER(Table1[Color],Table1[Item]=$B28))),""))</f>
        <v/>
      </c>
      <c r="N28" s="4"/>
      <c r="O28" s="4"/>
      <c r="P28" s="4"/>
      <c r="Q28" s="4"/>
      <c r="R28" s="4"/>
      <c r="S28" s="4"/>
      <c r="T28" s="4"/>
      <c r="U28" s="4"/>
      <c r="V28" s="4"/>
      <c r="W28" s="4"/>
      <c r="X28" s="9"/>
      <c r="Y28" s="8"/>
      <c r="Z28" s="4" t="str" cm="1">
        <f t="array" ref="Z28">IF(OR(ISBLANK($C28),ISBLANK($B28)),"",IFERROR(TRANSPOSE(_xlfn.UNIQUE(_xlfn._xlws.FILTER(Table1[Size],(Table1[Item]=$B28)*(Table1[Color]=$C28)))),""))</f>
        <v/>
      </c>
      <c r="AA28" s="4"/>
      <c r="AB28" s="4"/>
      <c r="AC28" s="4"/>
      <c r="AD28" s="4"/>
      <c r="AE28" s="4"/>
      <c r="AF28" s="4"/>
      <c r="AG28" s="4"/>
      <c r="AH28" s="4"/>
      <c r="AI28" s="4"/>
      <c r="AJ28" s="4"/>
      <c r="AK28" s="9"/>
    </row>
    <row r="29" spans="1:37" x14ac:dyDescent="0.3">
      <c r="A29" s="11"/>
      <c r="B29" s="11"/>
      <c r="C29" s="11"/>
      <c r="D29" s="12"/>
      <c r="E29" s="12"/>
      <c r="F29" s="12"/>
      <c r="G29" s="13" t="str" cm="1">
        <f t="array" ref="G29">_xlfn.IFNA(IF(OR(ISBLANK($B29),$D29="",$C29=""),"",INDEX(Table1[Item Cost],MATCH(1,(Items!$B29=Table1[Item])*($C29=Table1[Color])*(Items!$D29=Table1[Size]),0))),"")</f>
        <v/>
      </c>
      <c r="H29" s="13" t="str">
        <f t="shared" si="1"/>
        <v/>
      </c>
      <c r="I29" s="13" t="str">
        <f>IF(COUNTA(Payments!$A$7:$A$154)=0,"",IF(ISBLANK($A29),"",IF(ISNA(MATCH($A29,Payments!$A$7:$A$154,0)),"🚫 No","✔ Yes")))</f>
        <v/>
      </c>
      <c r="J29" s="5" t="str">
        <f t="shared" si="0"/>
        <v/>
      </c>
      <c r="L29" s="8"/>
      <c r="M29" s="4" t="str" cm="1">
        <f t="array" ref="M29">IF(ISBLANK($B29),"",IFERROR(TRANSPOSE(_xlfn.UNIQUE(_xlfn._xlws.FILTER(Table1[Color],Table1[Item]=$B29))),""))</f>
        <v/>
      </c>
      <c r="N29" s="4"/>
      <c r="O29" s="4"/>
      <c r="P29" s="4"/>
      <c r="Q29" s="4"/>
      <c r="R29" s="4"/>
      <c r="S29" s="4"/>
      <c r="T29" s="4"/>
      <c r="U29" s="4"/>
      <c r="V29" s="4"/>
      <c r="W29" s="4"/>
      <c r="X29" s="9"/>
      <c r="Y29" s="8"/>
      <c r="Z29" s="4" t="str" cm="1">
        <f t="array" ref="Z29">IF(OR(ISBLANK($C29),ISBLANK($B29)),"",IFERROR(TRANSPOSE(_xlfn.UNIQUE(_xlfn._xlws.FILTER(Table1[Size],(Table1[Item]=$B29)*(Table1[Color]=$C29)))),""))</f>
        <v/>
      </c>
      <c r="AA29" s="4"/>
      <c r="AB29" s="4"/>
      <c r="AC29" s="4"/>
      <c r="AD29" s="4"/>
      <c r="AE29" s="4"/>
      <c r="AF29" s="4"/>
      <c r="AG29" s="4"/>
      <c r="AH29" s="4"/>
      <c r="AI29" s="4"/>
      <c r="AJ29" s="4"/>
      <c r="AK29" s="9"/>
    </row>
    <row r="30" spans="1:37" x14ac:dyDescent="0.3">
      <c r="A30" s="11"/>
      <c r="B30" s="11"/>
      <c r="C30" s="11"/>
      <c r="D30" s="12"/>
      <c r="E30" s="12"/>
      <c r="F30" s="12"/>
      <c r="G30" s="13" t="str" cm="1">
        <f t="array" ref="G30">_xlfn.IFNA(IF(OR(ISBLANK($B30),$D30="",$C30=""),"",INDEX(Table1[Item Cost],MATCH(1,(Items!$B30=Table1[Item])*($C30=Table1[Color])*(Items!$D30=Table1[Size]),0))),"")</f>
        <v/>
      </c>
      <c r="H30" s="13" t="str">
        <f t="shared" si="1"/>
        <v/>
      </c>
      <c r="I30" s="13" t="str">
        <f>IF(COUNTA(Payments!$A$7:$A$154)=0,"",IF(ISBLANK($A30),"",IF(ISNA(MATCH($A30,Payments!$A$7:$A$154,0)),"🚫 No","✔ Yes")))</f>
        <v/>
      </c>
      <c r="J30" s="5" t="str">
        <f t="shared" si="0"/>
        <v/>
      </c>
      <c r="L30" s="8"/>
      <c r="M30" s="4" t="str" cm="1">
        <f t="array" ref="M30">IF(ISBLANK($B30),"",IFERROR(TRANSPOSE(_xlfn.UNIQUE(_xlfn._xlws.FILTER(Table1[Color],Table1[Item]=$B30))),""))</f>
        <v/>
      </c>
      <c r="N30" s="4"/>
      <c r="O30" s="4"/>
      <c r="P30" s="4"/>
      <c r="Q30" s="4"/>
      <c r="R30" s="4"/>
      <c r="S30" s="4"/>
      <c r="T30" s="4"/>
      <c r="U30" s="4"/>
      <c r="V30" s="4"/>
      <c r="W30" s="4"/>
      <c r="X30" s="9"/>
      <c r="Y30" s="8"/>
      <c r="Z30" s="4" t="str" cm="1">
        <f t="array" ref="Z30">IF(OR(ISBLANK($C30),ISBLANK($B30)),"",IFERROR(TRANSPOSE(_xlfn.UNIQUE(_xlfn._xlws.FILTER(Table1[Size],(Table1[Item]=$B30)*(Table1[Color]=$C30)))),""))</f>
        <v/>
      </c>
      <c r="AA30" s="4"/>
      <c r="AB30" s="4"/>
      <c r="AC30" s="4"/>
      <c r="AD30" s="4"/>
      <c r="AE30" s="4"/>
      <c r="AF30" s="4"/>
      <c r="AG30" s="4"/>
      <c r="AH30" s="4"/>
      <c r="AI30" s="4"/>
      <c r="AJ30" s="4"/>
      <c r="AK30" s="9"/>
    </row>
    <row r="31" spans="1:37" x14ac:dyDescent="0.3">
      <c r="A31" s="11"/>
      <c r="B31" s="11"/>
      <c r="C31" s="11"/>
      <c r="D31" s="12"/>
      <c r="E31" s="12"/>
      <c r="F31" s="12"/>
      <c r="G31" s="13" t="str" cm="1">
        <f t="array" ref="G31">_xlfn.IFNA(IF(OR(ISBLANK($B31),$D31="",$C31=""),"",INDEX(Table1[Item Cost],MATCH(1,(Items!$B31=Table1[Item])*($C31=Table1[Color])*(Items!$D31=Table1[Size]),0))),"")</f>
        <v/>
      </c>
      <c r="H31" s="13" t="str">
        <f t="shared" si="1"/>
        <v/>
      </c>
      <c r="I31" s="13" t="str">
        <f>IF(COUNTA(Payments!$A$7:$A$154)=0,"",IF(ISBLANK($A31),"",IF(ISNA(MATCH($A31,Payments!$A$7:$A$154,0)),"🚫 No","✔ Yes")))</f>
        <v/>
      </c>
      <c r="J31" s="5" t="str">
        <f t="shared" si="0"/>
        <v/>
      </c>
      <c r="L31" s="8"/>
      <c r="M31" s="4" t="str" cm="1">
        <f t="array" ref="M31">IF(ISBLANK($B31),"",IFERROR(TRANSPOSE(_xlfn.UNIQUE(_xlfn._xlws.FILTER(Table1[Color],Table1[Item]=$B31))),""))</f>
        <v/>
      </c>
      <c r="N31" s="4"/>
      <c r="O31" s="4"/>
      <c r="P31" s="4"/>
      <c r="Q31" s="4"/>
      <c r="R31" s="4"/>
      <c r="S31" s="4"/>
      <c r="T31" s="4"/>
      <c r="U31" s="4"/>
      <c r="V31" s="4"/>
      <c r="W31" s="4"/>
      <c r="X31" s="9"/>
      <c r="Y31" s="8"/>
      <c r="Z31" s="4" t="str" cm="1">
        <f t="array" ref="Z31">IF(OR(ISBLANK($C31),ISBLANK($B31)),"",IFERROR(TRANSPOSE(_xlfn.UNIQUE(_xlfn._xlws.FILTER(Table1[Size],(Table1[Item]=$B31)*(Table1[Color]=$C31)))),""))</f>
        <v/>
      </c>
      <c r="AA31" s="4"/>
      <c r="AB31" s="4"/>
      <c r="AC31" s="4"/>
      <c r="AD31" s="4"/>
      <c r="AE31" s="4"/>
      <c r="AF31" s="4"/>
      <c r="AG31" s="4"/>
      <c r="AH31" s="4"/>
      <c r="AI31" s="4"/>
      <c r="AJ31" s="4"/>
      <c r="AK31" s="9"/>
    </row>
    <row r="32" spans="1:37" x14ac:dyDescent="0.3">
      <c r="A32" s="11"/>
      <c r="B32" s="11"/>
      <c r="C32" s="11"/>
      <c r="D32" s="12"/>
      <c r="E32" s="12"/>
      <c r="F32" s="12"/>
      <c r="G32" s="13" t="str" cm="1">
        <f t="array" ref="G32">_xlfn.IFNA(IF(OR(ISBLANK($B32),$D32="",$C32=""),"",INDEX(Table1[Item Cost],MATCH(1,(Items!$B32=Table1[Item])*($C32=Table1[Color])*(Items!$D32=Table1[Size]),0))),"")</f>
        <v/>
      </c>
      <c r="H32" s="13" t="str">
        <f t="shared" si="1"/>
        <v/>
      </c>
      <c r="I32" s="13" t="str">
        <f>IF(COUNTA(Payments!$A$7:$A$154)=0,"",IF(ISBLANK($A32),"",IF(ISNA(MATCH($A32,Payments!$A$7:$A$154,0)),"🚫 No","✔ Yes")))</f>
        <v/>
      </c>
      <c r="J32" s="5" t="str">
        <f t="shared" si="0"/>
        <v/>
      </c>
      <c r="L32" s="8"/>
      <c r="M32" s="4" t="str" cm="1">
        <f t="array" ref="M32">IF(ISBLANK($B32),"",IFERROR(TRANSPOSE(_xlfn.UNIQUE(_xlfn._xlws.FILTER(Table1[Color],Table1[Item]=$B32))),""))</f>
        <v/>
      </c>
      <c r="N32" s="4"/>
      <c r="O32" s="4"/>
      <c r="P32" s="4"/>
      <c r="Q32" s="4"/>
      <c r="R32" s="4"/>
      <c r="S32" s="4"/>
      <c r="T32" s="4"/>
      <c r="U32" s="4"/>
      <c r="V32" s="4"/>
      <c r="W32" s="4"/>
      <c r="X32" s="9"/>
      <c r="Y32" s="8"/>
      <c r="Z32" s="4" t="str" cm="1">
        <f t="array" ref="Z32">IF(OR(ISBLANK($C32),ISBLANK($B32)),"",IFERROR(TRANSPOSE(_xlfn.UNIQUE(_xlfn._xlws.FILTER(Table1[Size],(Table1[Item]=$B32)*(Table1[Color]=$C32)))),""))</f>
        <v/>
      </c>
      <c r="AA32" s="4"/>
      <c r="AB32" s="4"/>
      <c r="AC32" s="4"/>
      <c r="AD32" s="4"/>
      <c r="AE32" s="4"/>
      <c r="AF32" s="4"/>
      <c r="AG32" s="4"/>
      <c r="AH32" s="4"/>
      <c r="AI32" s="4"/>
      <c r="AJ32" s="4"/>
      <c r="AK32" s="9"/>
    </row>
    <row r="33" spans="1:37" x14ac:dyDescent="0.3">
      <c r="A33" s="11"/>
      <c r="B33" s="11"/>
      <c r="C33" s="11"/>
      <c r="D33" s="12"/>
      <c r="E33" s="12"/>
      <c r="F33" s="12"/>
      <c r="G33" s="13" t="str" cm="1">
        <f t="array" ref="G33">_xlfn.IFNA(IF(OR(ISBLANK($B33),$D33="",$C33=""),"",INDEX(Table1[Item Cost],MATCH(1,(Items!$B33=Table1[Item])*($C33=Table1[Color])*(Items!$D33=Table1[Size]),0))),"")</f>
        <v/>
      </c>
      <c r="H33" s="13" t="str">
        <f t="shared" si="1"/>
        <v/>
      </c>
      <c r="I33" s="13" t="str">
        <f>IF(COUNTA(Payments!$A$7:$A$154)=0,"",IF(ISBLANK($A33),"",IF(ISNA(MATCH($A33,Payments!$A$7:$A$154,0)),"🚫 No","✔ Yes")))</f>
        <v/>
      </c>
      <c r="J33" s="5" t="str">
        <f t="shared" si="0"/>
        <v/>
      </c>
      <c r="L33" s="8"/>
      <c r="M33" s="4" t="str" cm="1">
        <f t="array" ref="M33">IF(ISBLANK($B33),"",IFERROR(TRANSPOSE(_xlfn.UNIQUE(_xlfn._xlws.FILTER(Table1[Color],Table1[Item]=$B33))),""))</f>
        <v/>
      </c>
      <c r="N33" s="4"/>
      <c r="O33" s="4"/>
      <c r="P33" s="4"/>
      <c r="Q33" s="4"/>
      <c r="R33" s="4"/>
      <c r="S33" s="4"/>
      <c r="T33" s="4"/>
      <c r="U33" s="4"/>
      <c r="V33" s="4"/>
      <c r="W33" s="4"/>
      <c r="X33" s="9"/>
      <c r="Y33" s="8"/>
      <c r="Z33" s="4" t="str" cm="1">
        <f t="array" ref="Z33">IF(OR(ISBLANK($C33),ISBLANK($B33)),"",IFERROR(TRANSPOSE(_xlfn.UNIQUE(_xlfn._xlws.FILTER(Table1[Size],(Table1[Item]=$B33)*(Table1[Color]=$C33)))),""))</f>
        <v/>
      </c>
      <c r="AA33" s="4"/>
      <c r="AB33" s="4"/>
      <c r="AC33" s="4"/>
      <c r="AD33" s="4"/>
      <c r="AE33" s="4"/>
      <c r="AF33" s="4"/>
      <c r="AG33" s="4"/>
      <c r="AH33" s="4"/>
      <c r="AI33" s="4"/>
      <c r="AJ33" s="4"/>
      <c r="AK33" s="9"/>
    </row>
    <row r="34" spans="1:37" x14ac:dyDescent="0.3">
      <c r="A34" s="11"/>
      <c r="B34" s="11"/>
      <c r="C34" s="11"/>
      <c r="D34" s="12"/>
      <c r="E34" s="12"/>
      <c r="F34" s="12"/>
      <c r="G34" s="13" t="str" cm="1">
        <f t="array" ref="G34">_xlfn.IFNA(IF(OR(ISBLANK($B34),$D34="",$C34=""),"",INDEX(Table1[Item Cost],MATCH(1,(Items!$B34=Table1[Item])*($C34=Table1[Color])*(Items!$D34=Table1[Size]),0))),"")</f>
        <v/>
      </c>
      <c r="H34" s="13" t="str">
        <f t="shared" si="1"/>
        <v/>
      </c>
      <c r="I34" s="13" t="str">
        <f>IF(COUNTA(Payments!$A$7:$A$154)=0,"",IF(ISBLANK($A34),"",IF(ISNA(MATCH($A34,Payments!$A$7:$A$154,0)),"🚫 No","✔ Yes")))</f>
        <v/>
      </c>
      <c r="J34" s="5" t="str">
        <f t="shared" si="0"/>
        <v/>
      </c>
      <c r="L34" s="8"/>
      <c r="M34" s="4" t="str" cm="1">
        <f t="array" ref="M34">IF(ISBLANK($B34),"",IFERROR(TRANSPOSE(_xlfn.UNIQUE(_xlfn._xlws.FILTER(Table1[Color],Table1[Item]=$B34))),""))</f>
        <v/>
      </c>
      <c r="N34" s="4"/>
      <c r="O34" s="4"/>
      <c r="P34" s="4"/>
      <c r="Q34" s="4"/>
      <c r="R34" s="4"/>
      <c r="S34" s="4"/>
      <c r="T34" s="4"/>
      <c r="U34" s="4"/>
      <c r="V34" s="4"/>
      <c r="W34" s="4"/>
      <c r="X34" s="9"/>
      <c r="Y34" s="8"/>
      <c r="Z34" s="4" t="str" cm="1">
        <f t="array" ref="Z34">IF(OR(ISBLANK($C34),ISBLANK($B34)),"",IFERROR(TRANSPOSE(_xlfn.UNIQUE(_xlfn._xlws.FILTER(Table1[Size],(Table1[Item]=$B34)*(Table1[Color]=$C34)))),""))</f>
        <v/>
      </c>
      <c r="AA34" s="4"/>
      <c r="AB34" s="4"/>
      <c r="AC34" s="4"/>
      <c r="AD34" s="4"/>
      <c r="AE34" s="4"/>
      <c r="AF34" s="4"/>
      <c r="AG34" s="4"/>
      <c r="AH34" s="4"/>
      <c r="AI34" s="4"/>
      <c r="AJ34" s="4"/>
      <c r="AK34" s="9"/>
    </row>
    <row r="35" spans="1:37" x14ac:dyDescent="0.3">
      <c r="A35" s="11"/>
      <c r="B35" s="11"/>
      <c r="C35" s="11"/>
      <c r="D35" s="12"/>
      <c r="E35" s="12"/>
      <c r="F35" s="12"/>
      <c r="G35" s="13" t="str" cm="1">
        <f t="array" ref="G35">_xlfn.IFNA(IF(OR(ISBLANK($B35),$D35="",$C35=""),"",INDEX(Table1[Item Cost],MATCH(1,(Items!$B35=Table1[Item])*($C35=Table1[Color])*(Items!$D35=Table1[Size]),0))),"")</f>
        <v/>
      </c>
      <c r="H35" s="13" t="str">
        <f t="shared" si="1"/>
        <v/>
      </c>
      <c r="I35" s="13" t="str">
        <f>IF(COUNTA(Payments!$A$7:$A$154)=0,"",IF(ISBLANK($A35),"",IF(ISNA(MATCH($A35,Payments!$A$7:$A$154,0)),"🚫 No","✔ Yes")))</f>
        <v/>
      </c>
      <c r="J35" s="5" t="str">
        <f t="shared" si="0"/>
        <v/>
      </c>
      <c r="L35" s="8"/>
      <c r="M35" s="4" t="str" cm="1">
        <f t="array" ref="M35">IF(ISBLANK($B35),"",IFERROR(TRANSPOSE(_xlfn.UNIQUE(_xlfn._xlws.FILTER(Table1[Color],Table1[Item]=$B35))),""))</f>
        <v/>
      </c>
      <c r="N35" s="4"/>
      <c r="O35" s="4"/>
      <c r="P35" s="4"/>
      <c r="Q35" s="4"/>
      <c r="R35" s="4"/>
      <c r="S35" s="4"/>
      <c r="T35" s="4"/>
      <c r="U35" s="4"/>
      <c r="V35" s="4"/>
      <c r="W35" s="4"/>
      <c r="X35" s="9"/>
      <c r="Y35" s="8"/>
      <c r="Z35" s="4" t="str" cm="1">
        <f t="array" ref="Z35">IF(OR(ISBLANK($C35),ISBLANK($B35)),"",IFERROR(TRANSPOSE(_xlfn.UNIQUE(_xlfn._xlws.FILTER(Table1[Size],(Table1[Item]=$B35)*(Table1[Color]=$C35)))),""))</f>
        <v/>
      </c>
      <c r="AA35" s="4"/>
      <c r="AB35" s="4"/>
      <c r="AC35" s="4"/>
      <c r="AD35" s="4"/>
      <c r="AE35" s="4"/>
      <c r="AF35" s="4"/>
      <c r="AG35" s="4"/>
      <c r="AH35" s="4"/>
      <c r="AI35" s="4"/>
      <c r="AJ35" s="4"/>
      <c r="AK35" s="9"/>
    </row>
    <row r="36" spans="1:37" x14ac:dyDescent="0.3">
      <c r="A36" s="11"/>
      <c r="B36" s="11"/>
      <c r="C36" s="11"/>
      <c r="D36" s="12"/>
      <c r="E36" s="12"/>
      <c r="F36" s="12"/>
      <c r="G36" s="13" t="str" cm="1">
        <f t="array" ref="G36">_xlfn.IFNA(IF(OR(ISBLANK($B36),$D36="",$C36=""),"",INDEX(Table1[Item Cost],MATCH(1,(Items!$B36=Table1[Item])*($C36=Table1[Color])*(Items!$D36=Table1[Size]),0))),"")</f>
        <v/>
      </c>
      <c r="H36" s="13" t="str">
        <f t="shared" si="1"/>
        <v/>
      </c>
      <c r="I36" s="13" t="str">
        <f>IF(COUNTA(Payments!$A$7:$A$154)=0,"",IF(ISBLANK($A36),"",IF(ISNA(MATCH($A36,Payments!$A$7:$A$154,0)),"🚫 No","✔ Yes")))</f>
        <v/>
      </c>
      <c r="J36" s="5" t="str">
        <f t="shared" si="0"/>
        <v/>
      </c>
      <c r="L36" s="8"/>
      <c r="M36" s="4" t="str" cm="1">
        <f t="array" ref="M36">IF(ISBLANK($B36),"",IFERROR(TRANSPOSE(_xlfn.UNIQUE(_xlfn._xlws.FILTER(Table1[Color],Table1[Item]=$B36))),""))</f>
        <v/>
      </c>
      <c r="N36" s="4"/>
      <c r="O36" s="4"/>
      <c r="P36" s="4"/>
      <c r="Q36" s="4"/>
      <c r="R36" s="4"/>
      <c r="S36" s="4"/>
      <c r="T36" s="4"/>
      <c r="U36" s="4"/>
      <c r="V36" s="4"/>
      <c r="W36" s="4"/>
      <c r="X36" s="9"/>
      <c r="Y36" s="8"/>
      <c r="Z36" s="4" t="str" cm="1">
        <f t="array" ref="Z36">IF(OR(ISBLANK($C36),ISBLANK($B36)),"",IFERROR(TRANSPOSE(_xlfn.UNIQUE(_xlfn._xlws.FILTER(Table1[Size],(Table1[Item]=$B36)*(Table1[Color]=$C36)))),""))</f>
        <v/>
      </c>
      <c r="AA36" s="4"/>
      <c r="AB36" s="4"/>
      <c r="AC36" s="4"/>
      <c r="AD36" s="4"/>
      <c r="AE36" s="4"/>
      <c r="AF36" s="4"/>
      <c r="AG36" s="4"/>
      <c r="AH36" s="4"/>
      <c r="AI36" s="4"/>
      <c r="AJ36" s="4"/>
      <c r="AK36" s="9"/>
    </row>
    <row r="37" spans="1:37" x14ac:dyDescent="0.3">
      <c r="A37" s="11"/>
      <c r="B37" s="11"/>
      <c r="C37" s="11"/>
      <c r="D37" s="12"/>
      <c r="E37" s="12"/>
      <c r="F37" s="12"/>
      <c r="G37" s="13" t="str" cm="1">
        <f t="array" ref="G37">_xlfn.IFNA(IF(OR(ISBLANK($B37),$D37="",$C37=""),"",INDEX(Table1[Item Cost],MATCH(1,(Items!$B37=Table1[Item])*($C37=Table1[Color])*(Items!$D37=Table1[Size]),0))),"")</f>
        <v/>
      </c>
      <c r="H37" s="13" t="str">
        <f t="shared" si="1"/>
        <v/>
      </c>
      <c r="I37" s="13" t="str">
        <f>IF(COUNTA(Payments!$A$7:$A$154)=0,"",IF(ISBLANK($A37),"",IF(ISNA(MATCH($A37,Payments!$A$7:$A$154,0)),"🚫 No","✔ Yes")))</f>
        <v/>
      </c>
      <c r="J37" s="5" t="str">
        <f t="shared" si="0"/>
        <v/>
      </c>
      <c r="L37" s="8"/>
      <c r="M37" s="4" t="str" cm="1">
        <f t="array" ref="M37">IF(ISBLANK($B37),"",IFERROR(TRANSPOSE(_xlfn.UNIQUE(_xlfn._xlws.FILTER(Table1[Color],Table1[Item]=$B37))),""))</f>
        <v/>
      </c>
      <c r="N37" s="4"/>
      <c r="O37" s="4"/>
      <c r="P37" s="4"/>
      <c r="Q37" s="4"/>
      <c r="R37" s="4"/>
      <c r="S37" s="4"/>
      <c r="T37" s="4"/>
      <c r="U37" s="4"/>
      <c r="V37" s="4"/>
      <c r="W37" s="4"/>
      <c r="X37" s="9"/>
      <c r="Y37" s="8"/>
      <c r="Z37" s="4" t="str" cm="1">
        <f t="array" ref="Z37">IF(OR(ISBLANK($C37),ISBLANK($B37)),"",IFERROR(TRANSPOSE(_xlfn.UNIQUE(_xlfn._xlws.FILTER(Table1[Size],(Table1[Item]=$B37)*(Table1[Color]=$C37)))),""))</f>
        <v/>
      </c>
      <c r="AA37" s="4"/>
      <c r="AB37" s="4"/>
      <c r="AC37" s="4"/>
      <c r="AD37" s="4"/>
      <c r="AE37" s="4"/>
      <c r="AF37" s="4"/>
      <c r="AG37" s="4"/>
      <c r="AH37" s="4"/>
      <c r="AI37" s="4"/>
      <c r="AJ37" s="4"/>
      <c r="AK37" s="9"/>
    </row>
    <row r="38" spans="1:37" x14ac:dyDescent="0.3">
      <c r="A38" s="11"/>
      <c r="B38" s="11"/>
      <c r="C38" s="11"/>
      <c r="D38" s="12"/>
      <c r="E38" s="12"/>
      <c r="F38" s="12"/>
      <c r="G38" s="13" t="str" cm="1">
        <f t="array" ref="G38">_xlfn.IFNA(IF(OR(ISBLANK($B38),$D38="",$C38=""),"",INDEX(Table1[Item Cost],MATCH(1,(Items!$B38=Table1[Item])*($C38=Table1[Color])*(Items!$D38=Table1[Size]),0))),"")</f>
        <v/>
      </c>
      <c r="H38" s="13" t="str">
        <f t="shared" si="1"/>
        <v/>
      </c>
      <c r="I38" s="13" t="str">
        <f>IF(COUNTA(Payments!$A$7:$A$154)=0,"",IF(ISBLANK($A38),"",IF(ISNA(MATCH($A38,Payments!$A$7:$A$154,0)),"🚫 No","✔ Yes")))</f>
        <v/>
      </c>
      <c r="J38" s="5" t="str">
        <f t="shared" si="0"/>
        <v/>
      </c>
      <c r="L38" s="8"/>
      <c r="M38" s="4" t="str" cm="1">
        <f t="array" ref="M38">IF(ISBLANK($B38),"",IFERROR(TRANSPOSE(_xlfn.UNIQUE(_xlfn._xlws.FILTER(Table1[Color],Table1[Item]=$B38))),""))</f>
        <v/>
      </c>
      <c r="N38" s="4"/>
      <c r="O38" s="4"/>
      <c r="P38" s="4"/>
      <c r="Q38" s="4"/>
      <c r="R38" s="4"/>
      <c r="S38" s="4"/>
      <c r="T38" s="4"/>
      <c r="U38" s="4"/>
      <c r="V38" s="4"/>
      <c r="W38" s="4"/>
      <c r="X38" s="9"/>
      <c r="Y38" s="8"/>
      <c r="Z38" s="4" t="str" cm="1">
        <f t="array" ref="Z38">IF(OR(ISBLANK($C38),ISBLANK($B38)),"",IFERROR(TRANSPOSE(_xlfn.UNIQUE(_xlfn._xlws.FILTER(Table1[Size],(Table1[Item]=$B38)*(Table1[Color]=$C38)))),""))</f>
        <v/>
      </c>
      <c r="AA38" s="4"/>
      <c r="AB38" s="4"/>
      <c r="AC38" s="4"/>
      <c r="AD38" s="4"/>
      <c r="AE38" s="4"/>
      <c r="AF38" s="4"/>
      <c r="AG38" s="4"/>
      <c r="AH38" s="4"/>
      <c r="AI38" s="4"/>
      <c r="AJ38" s="4"/>
      <c r="AK38" s="9"/>
    </row>
    <row r="39" spans="1:37" x14ac:dyDescent="0.3">
      <c r="A39" s="11"/>
      <c r="B39" s="11"/>
      <c r="C39" s="11"/>
      <c r="D39" s="12"/>
      <c r="E39" s="12"/>
      <c r="F39" s="12"/>
      <c r="G39" s="13" t="str" cm="1">
        <f t="array" ref="G39">_xlfn.IFNA(IF(OR(ISBLANK($B39),$D39="",$C39=""),"",INDEX(Table1[Item Cost],MATCH(1,(Items!$B39=Table1[Item])*($C39=Table1[Color])*(Items!$D39=Table1[Size]),0))),"")</f>
        <v/>
      </c>
      <c r="H39" s="13" t="str">
        <f t="shared" si="1"/>
        <v/>
      </c>
      <c r="I39" s="13" t="str">
        <f>IF(COUNTA(Payments!$A$7:$A$154)=0,"",IF(ISBLANK($A39),"",IF(ISNA(MATCH($A39,Payments!$A$7:$A$154,0)),"🚫 No","✔ Yes")))</f>
        <v/>
      </c>
      <c r="J39" s="5" t="str">
        <f t="shared" si="0"/>
        <v/>
      </c>
      <c r="L39" s="8"/>
      <c r="M39" s="4" t="str" cm="1">
        <f t="array" ref="M39">IF(ISBLANK($B39),"",IFERROR(TRANSPOSE(_xlfn.UNIQUE(_xlfn._xlws.FILTER(Table1[Color],Table1[Item]=$B39))),""))</f>
        <v/>
      </c>
      <c r="N39" s="4"/>
      <c r="O39" s="4"/>
      <c r="P39" s="4"/>
      <c r="Q39" s="4"/>
      <c r="R39" s="4"/>
      <c r="S39" s="4"/>
      <c r="T39" s="4"/>
      <c r="U39" s="4"/>
      <c r="V39" s="4"/>
      <c r="W39" s="4"/>
      <c r="X39" s="9"/>
      <c r="Y39" s="8"/>
      <c r="Z39" s="4" t="str" cm="1">
        <f t="array" ref="Z39">IF(OR(ISBLANK($C39),ISBLANK($B39)),"",IFERROR(TRANSPOSE(_xlfn.UNIQUE(_xlfn._xlws.FILTER(Table1[Size],(Table1[Item]=$B39)*(Table1[Color]=$C39)))),""))</f>
        <v/>
      </c>
      <c r="AA39" s="4"/>
      <c r="AB39" s="4"/>
      <c r="AC39" s="4"/>
      <c r="AD39" s="4"/>
      <c r="AE39" s="4"/>
      <c r="AF39" s="4"/>
      <c r="AG39" s="4"/>
      <c r="AH39" s="4"/>
      <c r="AI39" s="4"/>
      <c r="AJ39" s="4"/>
      <c r="AK39" s="9"/>
    </row>
    <row r="40" spans="1:37" x14ac:dyDescent="0.3">
      <c r="A40" s="11"/>
      <c r="B40" s="11"/>
      <c r="C40" s="11"/>
      <c r="D40" s="12"/>
      <c r="E40" s="12"/>
      <c r="F40" s="12"/>
      <c r="G40" s="13" t="str" cm="1">
        <f t="array" ref="G40">_xlfn.IFNA(IF(OR(ISBLANK($B40),$D40="",$C40=""),"",INDEX(Table1[Item Cost],MATCH(1,(Items!$B40=Table1[Item])*($C40=Table1[Color])*(Items!$D40=Table1[Size]),0))),"")</f>
        <v/>
      </c>
      <c r="H40" s="13" t="str">
        <f t="shared" si="1"/>
        <v/>
      </c>
      <c r="I40" s="13" t="str">
        <f>IF(COUNTA(Payments!$A$7:$A$154)=0,"",IF(ISBLANK($A40),"",IF(ISNA(MATCH($A40,Payments!$A$7:$A$154,0)),"🚫 No","✔ Yes")))</f>
        <v/>
      </c>
      <c r="J40" s="5" t="str">
        <f t="shared" si="0"/>
        <v/>
      </c>
      <c r="L40" s="8"/>
      <c r="M40" s="4" t="str" cm="1">
        <f t="array" ref="M40">IF(ISBLANK($B40),"",IFERROR(TRANSPOSE(_xlfn.UNIQUE(_xlfn._xlws.FILTER(Table1[Color],Table1[Item]=$B40))),""))</f>
        <v/>
      </c>
      <c r="N40" s="4"/>
      <c r="O40" s="4"/>
      <c r="P40" s="4"/>
      <c r="Q40" s="4"/>
      <c r="R40" s="4"/>
      <c r="S40" s="4"/>
      <c r="T40" s="4"/>
      <c r="U40" s="4"/>
      <c r="V40" s="4"/>
      <c r="W40" s="4"/>
      <c r="X40" s="9"/>
      <c r="Y40" s="8"/>
      <c r="Z40" s="4" t="str" cm="1">
        <f t="array" ref="Z40">IF(OR(ISBLANK($C40),ISBLANK($B40)),"",IFERROR(TRANSPOSE(_xlfn.UNIQUE(_xlfn._xlws.FILTER(Table1[Size],(Table1[Item]=$B40)*(Table1[Color]=$C40)))),""))</f>
        <v/>
      </c>
      <c r="AA40" s="4"/>
      <c r="AB40" s="4"/>
      <c r="AC40" s="4"/>
      <c r="AD40" s="4"/>
      <c r="AE40" s="4"/>
      <c r="AF40" s="4"/>
      <c r="AG40" s="4"/>
      <c r="AH40" s="4"/>
      <c r="AI40" s="4"/>
      <c r="AJ40" s="4"/>
      <c r="AK40" s="9"/>
    </row>
    <row r="41" spans="1:37" x14ac:dyDescent="0.3">
      <c r="A41" s="11"/>
      <c r="B41" s="11"/>
      <c r="C41" s="11"/>
      <c r="D41" s="12"/>
      <c r="E41" s="12"/>
      <c r="F41" s="12"/>
      <c r="G41" s="13" t="str" cm="1">
        <f t="array" ref="G41">_xlfn.IFNA(IF(OR(ISBLANK($B41),$D41="",$C41=""),"",INDEX(Table1[Item Cost],MATCH(1,(Items!$B41=Table1[Item])*($C41=Table1[Color])*(Items!$D41=Table1[Size]),0))),"")</f>
        <v/>
      </c>
      <c r="H41" s="13" t="str">
        <f t="shared" si="1"/>
        <v/>
      </c>
      <c r="I41" s="13" t="str">
        <f>IF(COUNTA(Payments!$A$7:$A$154)=0,"",IF(ISBLANK($A41),"",IF(ISNA(MATCH($A41,Payments!$A$7:$A$154,0)),"🚫 No","✔ Yes")))</f>
        <v/>
      </c>
      <c r="J41" s="5" t="str">
        <f t="shared" si="0"/>
        <v/>
      </c>
      <c r="L41" s="8"/>
      <c r="M41" s="4" t="str" cm="1">
        <f t="array" ref="M41">IF(ISBLANK($B41),"",IFERROR(TRANSPOSE(_xlfn.UNIQUE(_xlfn._xlws.FILTER(Table1[Color],Table1[Item]=$B41))),""))</f>
        <v/>
      </c>
      <c r="N41" s="4"/>
      <c r="O41" s="4"/>
      <c r="P41" s="4"/>
      <c r="Q41" s="4"/>
      <c r="R41" s="4"/>
      <c r="S41" s="4"/>
      <c r="T41" s="4"/>
      <c r="U41" s="4"/>
      <c r="V41" s="4"/>
      <c r="W41" s="4"/>
      <c r="X41" s="9"/>
      <c r="Y41" s="8"/>
      <c r="Z41" s="4" t="str" cm="1">
        <f t="array" ref="Z41">IF(OR(ISBLANK($C41),ISBLANK($B41)),"",IFERROR(TRANSPOSE(_xlfn.UNIQUE(_xlfn._xlws.FILTER(Table1[Size],(Table1[Item]=$B41)*(Table1[Color]=$C41)))),""))</f>
        <v/>
      </c>
      <c r="AA41" s="4"/>
      <c r="AB41" s="4"/>
      <c r="AC41" s="4"/>
      <c r="AD41" s="4"/>
      <c r="AE41" s="4"/>
      <c r="AF41" s="4"/>
      <c r="AG41" s="4"/>
      <c r="AH41" s="4"/>
      <c r="AI41" s="4"/>
      <c r="AJ41" s="4"/>
      <c r="AK41" s="9"/>
    </row>
    <row r="42" spans="1:37" x14ac:dyDescent="0.3">
      <c r="A42" s="11"/>
      <c r="B42" s="11"/>
      <c r="C42" s="11"/>
      <c r="D42" s="12"/>
      <c r="E42" s="12"/>
      <c r="F42" s="12"/>
      <c r="G42" s="13" t="str" cm="1">
        <f t="array" ref="G42">_xlfn.IFNA(IF(OR(ISBLANK($B42),$D42="",$C42=""),"",INDEX(Table1[Item Cost],MATCH(1,(Items!$B42=Table1[Item])*($C42=Table1[Color])*(Items!$D42=Table1[Size]),0))),"")</f>
        <v/>
      </c>
      <c r="H42" s="13" t="str">
        <f t="shared" si="1"/>
        <v/>
      </c>
      <c r="I42" s="13" t="str">
        <f>IF(COUNTA(Payments!$A$7:$A$154)=0,"",IF(ISBLANK($A42),"",IF(ISNA(MATCH($A42,Payments!$A$7:$A$154,0)),"🚫 No","✔ Yes")))</f>
        <v/>
      </c>
      <c r="J42" s="5" t="str">
        <f t="shared" si="0"/>
        <v/>
      </c>
      <c r="L42" s="8"/>
      <c r="M42" s="4" t="str" cm="1">
        <f t="array" ref="M42">IF(ISBLANK($B42),"",IFERROR(TRANSPOSE(_xlfn.UNIQUE(_xlfn._xlws.FILTER(Table1[Color],Table1[Item]=$B42))),""))</f>
        <v/>
      </c>
      <c r="N42" s="4"/>
      <c r="O42" s="4"/>
      <c r="P42" s="4"/>
      <c r="Q42" s="4"/>
      <c r="R42" s="4"/>
      <c r="S42" s="4"/>
      <c r="T42" s="4"/>
      <c r="U42" s="4"/>
      <c r="V42" s="4"/>
      <c r="W42" s="4"/>
      <c r="X42" s="9"/>
      <c r="Y42" s="8"/>
      <c r="Z42" s="4" t="str" cm="1">
        <f t="array" ref="Z42">IF(OR(ISBLANK($C42),ISBLANK($B42)),"",IFERROR(TRANSPOSE(_xlfn.UNIQUE(_xlfn._xlws.FILTER(Table1[Size],(Table1[Item]=$B42)*(Table1[Color]=$C42)))),""))</f>
        <v/>
      </c>
      <c r="AA42" s="4"/>
      <c r="AB42" s="4"/>
      <c r="AC42" s="4"/>
      <c r="AD42" s="4"/>
      <c r="AE42" s="4"/>
      <c r="AF42" s="4"/>
      <c r="AG42" s="4"/>
      <c r="AH42" s="4"/>
      <c r="AI42" s="4"/>
      <c r="AJ42" s="4"/>
      <c r="AK42" s="9"/>
    </row>
    <row r="43" spans="1:37" x14ac:dyDescent="0.3">
      <c r="A43" s="11"/>
      <c r="B43" s="11"/>
      <c r="C43" s="11"/>
      <c r="D43" s="12"/>
      <c r="E43" s="12"/>
      <c r="F43" s="12"/>
      <c r="G43" s="13" t="str" cm="1">
        <f t="array" ref="G43">_xlfn.IFNA(IF(OR(ISBLANK($B43),$D43="",$C43=""),"",INDEX(Table1[Item Cost],MATCH(1,(Items!$B43=Table1[Item])*($C43=Table1[Color])*(Items!$D43=Table1[Size]),0))),"")</f>
        <v/>
      </c>
      <c r="H43" s="13" t="str">
        <f t="shared" si="1"/>
        <v/>
      </c>
      <c r="I43" s="13" t="str">
        <f>IF(COUNTA(Payments!$A$7:$A$154)=0,"",IF(ISBLANK($A43),"",IF(ISNA(MATCH($A43,Payments!$A$7:$A$154,0)),"🚫 No","✔ Yes")))</f>
        <v/>
      </c>
      <c r="J43" s="5" t="str">
        <f t="shared" si="0"/>
        <v/>
      </c>
      <c r="L43" s="8"/>
      <c r="M43" s="4" t="str" cm="1">
        <f t="array" ref="M43">IF(ISBLANK($B43),"",IFERROR(TRANSPOSE(_xlfn.UNIQUE(_xlfn._xlws.FILTER(Table1[Color],Table1[Item]=$B43))),""))</f>
        <v/>
      </c>
      <c r="N43" s="4"/>
      <c r="O43" s="4"/>
      <c r="P43" s="4"/>
      <c r="Q43" s="4"/>
      <c r="R43" s="4"/>
      <c r="S43" s="4"/>
      <c r="T43" s="4"/>
      <c r="U43" s="4"/>
      <c r="V43" s="4"/>
      <c r="W43" s="4"/>
      <c r="X43" s="9"/>
      <c r="Y43" s="8"/>
      <c r="Z43" s="4" t="str" cm="1">
        <f t="array" ref="Z43">IF(OR(ISBLANK($C43),ISBLANK($B43)),"",IFERROR(TRANSPOSE(_xlfn.UNIQUE(_xlfn._xlws.FILTER(Table1[Size],(Table1[Item]=$B43)*(Table1[Color]=$C43)))),""))</f>
        <v/>
      </c>
      <c r="AA43" s="4"/>
      <c r="AB43" s="4"/>
      <c r="AC43" s="4"/>
      <c r="AD43" s="4"/>
      <c r="AE43" s="4"/>
      <c r="AF43" s="4"/>
      <c r="AG43" s="4"/>
      <c r="AH43" s="4"/>
      <c r="AI43" s="4"/>
      <c r="AJ43" s="4"/>
      <c r="AK43" s="9"/>
    </row>
    <row r="44" spans="1:37" x14ac:dyDescent="0.3">
      <c r="A44" s="11"/>
      <c r="B44" s="11"/>
      <c r="C44" s="11"/>
      <c r="D44" s="12"/>
      <c r="E44" s="12"/>
      <c r="F44" s="12"/>
      <c r="G44" s="13" t="str" cm="1">
        <f t="array" ref="G44">_xlfn.IFNA(IF(OR(ISBLANK($B44),$D44="",$C44=""),"",INDEX(Table1[Item Cost],MATCH(1,(Items!$B44=Table1[Item])*($C44=Table1[Color])*(Items!$D44=Table1[Size]),0))),"")</f>
        <v/>
      </c>
      <c r="H44" s="13" t="str">
        <f t="shared" si="1"/>
        <v/>
      </c>
      <c r="I44" s="13" t="str">
        <f>IF(COUNTA(Payments!$A$7:$A$154)=0,"",IF(ISBLANK($A44),"",IF(ISNA(MATCH($A44,Payments!$A$7:$A$154,0)),"🚫 No","✔ Yes")))</f>
        <v/>
      </c>
      <c r="J44" s="5" t="str">
        <f t="shared" si="0"/>
        <v/>
      </c>
      <c r="L44" s="8"/>
      <c r="M44" s="4" t="str" cm="1">
        <f t="array" ref="M44">IF(ISBLANK($B44),"",IFERROR(TRANSPOSE(_xlfn.UNIQUE(_xlfn._xlws.FILTER(Table1[Color],Table1[Item]=$B44))),""))</f>
        <v/>
      </c>
      <c r="N44" s="4"/>
      <c r="O44" s="4"/>
      <c r="P44" s="4"/>
      <c r="Q44" s="4"/>
      <c r="R44" s="4"/>
      <c r="S44" s="4"/>
      <c r="T44" s="4"/>
      <c r="U44" s="4"/>
      <c r="V44" s="4"/>
      <c r="W44" s="4"/>
      <c r="X44" s="9"/>
      <c r="Y44" s="8"/>
      <c r="Z44" s="4" t="str" cm="1">
        <f t="array" ref="Z44">IF(OR(ISBLANK($C44),ISBLANK($B44)),"",IFERROR(TRANSPOSE(_xlfn.UNIQUE(_xlfn._xlws.FILTER(Table1[Size],(Table1[Item]=$B44)*(Table1[Color]=$C44)))),""))</f>
        <v/>
      </c>
      <c r="AA44" s="4"/>
      <c r="AB44" s="4"/>
      <c r="AC44" s="4"/>
      <c r="AD44" s="4"/>
      <c r="AE44" s="4"/>
      <c r="AF44" s="4"/>
      <c r="AG44" s="4"/>
      <c r="AH44" s="4"/>
      <c r="AI44" s="4"/>
      <c r="AJ44" s="4"/>
      <c r="AK44" s="9"/>
    </row>
    <row r="45" spans="1:37" x14ac:dyDescent="0.3">
      <c r="A45" s="11"/>
      <c r="B45" s="11"/>
      <c r="C45" s="11"/>
      <c r="D45" s="12"/>
      <c r="E45" s="12"/>
      <c r="F45" s="12"/>
      <c r="G45" s="13" t="str" cm="1">
        <f t="array" ref="G45">_xlfn.IFNA(IF(OR(ISBLANK($B45),$D45="",$C45=""),"",INDEX(Table1[Item Cost],MATCH(1,(Items!$B45=Table1[Item])*($C45=Table1[Color])*(Items!$D45=Table1[Size]),0))),"")</f>
        <v/>
      </c>
      <c r="H45" s="13" t="str">
        <f t="shared" si="1"/>
        <v/>
      </c>
      <c r="I45" s="13" t="str">
        <f>IF(COUNTA(Payments!$A$7:$A$154)=0,"",IF(ISBLANK($A45),"",IF(ISNA(MATCH($A45,Payments!$A$7:$A$154,0)),"🚫 No","✔ Yes")))</f>
        <v/>
      </c>
      <c r="J45" s="5" t="str">
        <f t="shared" si="0"/>
        <v/>
      </c>
      <c r="L45" s="8"/>
      <c r="M45" s="4" t="str" cm="1">
        <f t="array" ref="M45">IF(ISBLANK($B45),"",IFERROR(TRANSPOSE(_xlfn.UNIQUE(_xlfn._xlws.FILTER(Table1[Color],Table1[Item]=$B45))),""))</f>
        <v/>
      </c>
      <c r="N45" s="4"/>
      <c r="O45" s="4"/>
      <c r="P45" s="4"/>
      <c r="Q45" s="4"/>
      <c r="R45" s="4"/>
      <c r="S45" s="4"/>
      <c r="T45" s="4"/>
      <c r="U45" s="4"/>
      <c r="V45" s="4"/>
      <c r="W45" s="4"/>
      <c r="X45" s="9"/>
      <c r="Y45" s="8"/>
      <c r="Z45" s="4" t="str" cm="1">
        <f t="array" ref="Z45">IF(OR(ISBLANK($C45),ISBLANK($B45)),"",IFERROR(TRANSPOSE(_xlfn.UNIQUE(_xlfn._xlws.FILTER(Table1[Size],(Table1[Item]=$B45)*(Table1[Color]=$C45)))),""))</f>
        <v/>
      </c>
      <c r="AA45" s="4"/>
      <c r="AB45" s="4"/>
      <c r="AC45" s="4"/>
      <c r="AD45" s="4"/>
      <c r="AE45" s="4"/>
      <c r="AF45" s="4"/>
      <c r="AG45" s="4"/>
      <c r="AH45" s="4"/>
      <c r="AI45" s="4"/>
      <c r="AJ45" s="4"/>
      <c r="AK45" s="9"/>
    </row>
    <row r="46" spans="1:37" x14ac:dyDescent="0.3">
      <c r="A46" s="11"/>
      <c r="B46" s="11"/>
      <c r="C46" s="11"/>
      <c r="D46" s="12"/>
      <c r="E46" s="12"/>
      <c r="F46" s="12"/>
      <c r="G46" s="13" t="str" cm="1">
        <f t="array" ref="G46">_xlfn.IFNA(IF(OR(ISBLANK($B46),$D46="",$C46=""),"",INDEX(Table1[Item Cost],MATCH(1,(Items!$B46=Table1[Item])*($C46=Table1[Color])*(Items!$D46=Table1[Size]),0))),"")</f>
        <v/>
      </c>
      <c r="H46" s="13" t="str">
        <f t="shared" si="1"/>
        <v/>
      </c>
      <c r="I46" s="13" t="str">
        <f>IF(COUNTA(Payments!$A$7:$A$154)=0,"",IF(ISBLANK($A46),"",IF(ISNA(MATCH($A46,Payments!$A$7:$A$154,0)),"🚫 No","✔ Yes")))</f>
        <v/>
      </c>
      <c r="J46" s="5" t="str">
        <f t="shared" si="0"/>
        <v/>
      </c>
      <c r="L46" s="8"/>
      <c r="M46" s="4" t="str" cm="1">
        <f t="array" ref="M46">IF(ISBLANK($B46),"",IFERROR(TRANSPOSE(_xlfn.UNIQUE(_xlfn._xlws.FILTER(Table1[Color],Table1[Item]=$B46))),""))</f>
        <v/>
      </c>
      <c r="N46" s="4"/>
      <c r="O46" s="4"/>
      <c r="P46" s="4"/>
      <c r="Q46" s="4"/>
      <c r="R46" s="4"/>
      <c r="S46" s="4"/>
      <c r="T46" s="4"/>
      <c r="U46" s="4"/>
      <c r="V46" s="4"/>
      <c r="W46" s="4"/>
      <c r="X46" s="9"/>
      <c r="Y46" s="8"/>
      <c r="Z46" s="4" t="str" cm="1">
        <f t="array" ref="Z46">IF(OR(ISBLANK($C46),ISBLANK($B46)),"",IFERROR(TRANSPOSE(_xlfn.UNIQUE(_xlfn._xlws.FILTER(Table1[Size],(Table1[Item]=$B46)*(Table1[Color]=$C46)))),""))</f>
        <v/>
      </c>
      <c r="AA46" s="4"/>
      <c r="AB46" s="4"/>
      <c r="AC46" s="4"/>
      <c r="AD46" s="4"/>
      <c r="AE46" s="4"/>
      <c r="AF46" s="4"/>
      <c r="AG46" s="4"/>
      <c r="AH46" s="4"/>
      <c r="AI46" s="4"/>
      <c r="AJ46" s="4"/>
      <c r="AK46" s="9"/>
    </row>
    <row r="47" spans="1:37" x14ac:dyDescent="0.3">
      <c r="A47" s="11"/>
      <c r="B47" s="11"/>
      <c r="C47" s="11"/>
      <c r="D47" s="12"/>
      <c r="E47" s="12"/>
      <c r="F47" s="12"/>
      <c r="G47" s="13" t="str" cm="1">
        <f t="array" ref="G47">_xlfn.IFNA(IF(OR(ISBLANK($B47),$D47="",$C47=""),"",INDEX(Table1[Item Cost],MATCH(1,(Items!$B47=Table1[Item])*($C47=Table1[Color])*(Items!$D47=Table1[Size]),0))),"")</f>
        <v/>
      </c>
      <c r="H47" s="13" t="str">
        <f t="shared" si="1"/>
        <v/>
      </c>
      <c r="I47" s="13" t="str">
        <f>IF(COUNTA(Payments!$A$7:$A$154)=0,"",IF(ISBLANK($A47),"",IF(ISNA(MATCH($A47,Payments!$A$7:$A$154,0)),"🚫 No","✔ Yes")))</f>
        <v/>
      </c>
      <c r="J47" s="5" t="str">
        <f t="shared" si="0"/>
        <v/>
      </c>
      <c r="L47" s="8"/>
      <c r="M47" s="4" t="str" cm="1">
        <f t="array" ref="M47">IF(ISBLANK($B47),"",IFERROR(TRANSPOSE(_xlfn.UNIQUE(_xlfn._xlws.FILTER(Table1[Color],Table1[Item]=$B47))),""))</f>
        <v/>
      </c>
      <c r="N47" s="4"/>
      <c r="O47" s="4"/>
      <c r="P47" s="4"/>
      <c r="Q47" s="4"/>
      <c r="R47" s="4"/>
      <c r="S47" s="4"/>
      <c r="T47" s="4"/>
      <c r="U47" s="4"/>
      <c r="V47" s="4"/>
      <c r="W47" s="4"/>
      <c r="X47" s="9"/>
      <c r="Y47" s="8"/>
      <c r="Z47" s="4" t="str" cm="1">
        <f t="array" ref="Z47">IF(OR(ISBLANK($C47),ISBLANK($B47)),"",IFERROR(TRANSPOSE(_xlfn.UNIQUE(_xlfn._xlws.FILTER(Table1[Size],(Table1[Item]=$B47)*(Table1[Color]=$C47)))),""))</f>
        <v/>
      </c>
      <c r="AA47" s="4"/>
      <c r="AB47" s="4"/>
      <c r="AC47" s="4"/>
      <c r="AD47" s="4"/>
      <c r="AE47" s="4"/>
      <c r="AF47" s="4"/>
      <c r="AG47" s="4"/>
      <c r="AH47" s="4"/>
      <c r="AI47" s="4"/>
      <c r="AJ47" s="4"/>
      <c r="AK47" s="9"/>
    </row>
    <row r="48" spans="1:37" x14ac:dyDescent="0.3">
      <c r="A48" s="11"/>
      <c r="B48" s="11"/>
      <c r="C48" s="11"/>
      <c r="D48" s="12"/>
      <c r="E48" s="12"/>
      <c r="F48" s="12"/>
      <c r="G48" s="13" t="str" cm="1">
        <f t="array" ref="G48">_xlfn.IFNA(IF(OR(ISBLANK($B48),$D48="",$C48=""),"",INDEX(Table1[Item Cost],MATCH(1,(Items!$B48=Table1[Item])*($C48=Table1[Color])*(Items!$D48=Table1[Size]),0))),"")</f>
        <v/>
      </c>
      <c r="H48" s="13" t="str">
        <f t="shared" si="1"/>
        <v/>
      </c>
      <c r="I48" s="13" t="str">
        <f>IF(COUNTA(Payments!$A$7:$A$154)=0,"",IF(ISBLANK($A48),"",IF(ISNA(MATCH($A48,Payments!$A$7:$A$154,0)),"🚫 No","✔ Yes")))</f>
        <v/>
      </c>
      <c r="J48" s="5" t="str">
        <f t="shared" si="0"/>
        <v/>
      </c>
      <c r="L48" s="8"/>
      <c r="M48" s="4" t="str" cm="1">
        <f t="array" ref="M48">IF(ISBLANK($B48),"",IFERROR(TRANSPOSE(_xlfn.UNIQUE(_xlfn._xlws.FILTER(Table1[Color],Table1[Item]=$B48))),""))</f>
        <v/>
      </c>
      <c r="N48" s="4"/>
      <c r="O48" s="4"/>
      <c r="P48" s="4"/>
      <c r="Q48" s="4"/>
      <c r="R48" s="4"/>
      <c r="S48" s="4"/>
      <c r="T48" s="4"/>
      <c r="U48" s="4"/>
      <c r="V48" s="4"/>
      <c r="W48" s="4"/>
      <c r="X48" s="9"/>
      <c r="Y48" s="8"/>
      <c r="Z48" s="4" t="str" cm="1">
        <f t="array" ref="Z48">IF(OR(ISBLANK($C48),ISBLANK($B48)),"",IFERROR(TRANSPOSE(_xlfn.UNIQUE(_xlfn._xlws.FILTER(Table1[Size],(Table1[Item]=$B48)*(Table1[Color]=$C48)))),""))</f>
        <v/>
      </c>
      <c r="AA48" s="4"/>
      <c r="AB48" s="4"/>
      <c r="AC48" s="4"/>
      <c r="AD48" s="4"/>
      <c r="AE48" s="4"/>
      <c r="AF48" s="4"/>
      <c r="AG48" s="4"/>
      <c r="AH48" s="4"/>
      <c r="AI48" s="4"/>
      <c r="AJ48" s="4"/>
      <c r="AK48" s="9"/>
    </row>
    <row r="49" spans="1:37" x14ac:dyDescent="0.3">
      <c r="A49" s="11"/>
      <c r="B49" s="11"/>
      <c r="C49" s="11"/>
      <c r="D49" s="12"/>
      <c r="E49" s="12"/>
      <c r="F49" s="12"/>
      <c r="G49" s="13" t="str" cm="1">
        <f t="array" ref="G49">_xlfn.IFNA(IF(OR(ISBLANK($B49),$D49="",$C49=""),"",INDEX(Table1[Item Cost],MATCH(1,(Items!$B49=Table1[Item])*($C49=Table1[Color])*(Items!$D49=Table1[Size]),0))),"")</f>
        <v/>
      </c>
      <c r="H49" s="13" t="str">
        <f t="shared" si="1"/>
        <v/>
      </c>
      <c r="I49" s="13" t="str">
        <f>IF(COUNTA(Payments!$A$7:$A$154)=0,"",IF(ISBLANK($A49),"",IF(ISNA(MATCH($A49,Payments!$A$7:$A$154,0)),"🚫 No","✔ Yes")))</f>
        <v/>
      </c>
      <c r="J49" s="5" t="str">
        <f t="shared" si="0"/>
        <v/>
      </c>
      <c r="L49" s="8"/>
      <c r="M49" s="4" t="str" cm="1">
        <f t="array" ref="M49">IF(ISBLANK($B49),"",IFERROR(TRANSPOSE(_xlfn.UNIQUE(_xlfn._xlws.FILTER(Table1[Color],Table1[Item]=$B49))),""))</f>
        <v/>
      </c>
      <c r="N49" s="4"/>
      <c r="O49" s="4"/>
      <c r="P49" s="4"/>
      <c r="Q49" s="4"/>
      <c r="R49" s="4"/>
      <c r="S49" s="4"/>
      <c r="T49" s="4"/>
      <c r="U49" s="4"/>
      <c r="V49" s="4"/>
      <c r="W49" s="4"/>
      <c r="X49" s="9"/>
      <c r="Y49" s="8"/>
      <c r="Z49" s="4" t="str" cm="1">
        <f t="array" ref="Z49">IF(OR(ISBLANK($C49),ISBLANK($B49)),"",IFERROR(TRANSPOSE(_xlfn.UNIQUE(_xlfn._xlws.FILTER(Table1[Size],(Table1[Item]=$B49)*(Table1[Color]=$C49)))),""))</f>
        <v/>
      </c>
      <c r="AA49" s="4"/>
      <c r="AB49" s="4"/>
      <c r="AC49" s="4"/>
      <c r="AD49" s="4"/>
      <c r="AE49" s="4"/>
      <c r="AF49" s="4"/>
      <c r="AG49" s="4"/>
      <c r="AH49" s="4"/>
      <c r="AI49" s="4"/>
      <c r="AJ49" s="4"/>
      <c r="AK49" s="9"/>
    </row>
    <row r="50" spans="1:37" x14ac:dyDescent="0.3">
      <c r="A50" s="11"/>
      <c r="B50" s="11"/>
      <c r="C50" s="11"/>
      <c r="D50" s="12"/>
      <c r="E50" s="12"/>
      <c r="F50" s="12"/>
      <c r="G50" s="13" t="str" cm="1">
        <f t="array" ref="G50">_xlfn.IFNA(IF(OR(ISBLANK($B50),$D50="",$C50=""),"",INDEX(Table1[Item Cost],MATCH(1,(Items!$B50=Table1[Item])*($C50=Table1[Color])*(Items!$D50=Table1[Size]),0))),"")</f>
        <v/>
      </c>
      <c r="H50" s="13" t="str">
        <f t="shared" si="1"/>
        <v/>
      </c>
      <c r="I50" s="13" t="str">
        <f>IF(COUNTA(Payments!$A$7:$A$154)=0,"",IF(ISBLANK($A50),"",IF(ISNA(MATCH($A50,Payments!$A$7:$A$154,0)),"🚫 No","✔ Yes")))</f>
        <v/>
      </c>
      <c r="J50" s="5" t="str">
        <f t="shared" si="0"/>
        <v/>
      </c>
      <c r="L50" s="8"/>
      <c r="M50" s="4" t="str" cm="1">
        <f t="array" ref="M50">IF(ISBLANK($B50),"",IFERROR(TRANSPOSE(_xlfn.UNIQUE(_xlfn._xlws.FILTER(Table1[Color],Table1[Item]=$B50))),""))</f>
        <v/>
      </c>
      <c r="N50" s="4"/>
      <c r="O50" s="4"/>
      <c r="P50" s="4"/>
      <c r="Q50" s="4"/>
      <c r="R50" s="4"/>
      <c r="S50" s="4"/>
      <c r="T50" s="4"/>
      <c r="U50" s="4"/>
      <c r="V50" s="4"/>
      <c r="W50" s="4"/>
      <c r="X50" s="9"/>
      <c r="Y50" s="8"/>
      <c r="Z50" s="4" t="str" cm="1">
        <f t="array" ref="Z50">IF(OR(ISBLANK($C50),ISBLANK($B50)),"",IFERROR(TRANSPOSE(_xlfn.UNIQUE(_xlfn._xlws.FILTER(Table1[Size],(Table1[Item]=$B50)*(Table1[Color]=$C50)))),""))</f>
        <v/>
      </c>
      <c r="AA50" s="4"/>
      <c r="AB50" s="4"/>
      <c r="AC50" s="4"/>
      <c r="AD50" s="4"/>
      <c r="AE50" s="4"/>
      <c r="AF50" s="4"/>
      <c r="AG50" s="4"/>
      <c r="AH50" s="4"/>
      <c r="AI50" s="4"/>
      <c r="AJ50" s="4"/>
      <c r="AK50" s="9"/>
    </row>
    <row r="51" spans="1:37" x14ac:dyDescent="0.3">
      <c r="A51" s="11"/>
      <c r="B51" s="11"/>
      <c r="C51" s="11"/>
      <c r="D51" s="12"/>
      <c r="E51" s="12"/>
      <c r="F51" s="12"/>
      <c r="G51" s="13" t="str" cm="1">
        <f t="array" ref="G51">_xlfn.IFNA(IF(OR(ISBLANK($B51),$D51="",$C51=""),"",INDEX(Table1[Item Cost],MATCH(1,(Items!$B51=Table1[Item])*($C51=Table1[Color])*(Items!$D51=Table1[Size]),0))),"")</f>
        <v/>
      </c>
      <c r="H51" s="13" t="str">
        <f t="shared" si="1"/>
        <v/>
      </c>
      <c r="I51" s="13" t="str">
        <f>IF(COUNTA(Payments!$A$7:$A$154)=0,"",IF(ISBLANK($A51),"",IF(ISNA(MATCH($A51,Payments!$A$7:$A$154,0)),"🚫 No","✔ Yes")))</f>
        <v/>
      </c>
      <c r="J51" s="5" t="str">
        <f t="shared" si="0"/>
        <v/>
      </c>
      <c r="L51" s="8"/>
      <c r="M51" s="4" t="str" cm="1">
        <f t="array" ref="M51">IF(ISBLANK($B51),"",IFERROR(TRANSPOSE(_xlfn.UNIQUE(_xlfn._xlws.FILTER(Table1[Color],Table1[Item]=$B51))),""))</f>
        <v/>
      </c>
      <c r="N51" s="4"/>
      <c r="O51" s="4"/>
      <c r="P51" s="4"/>
      <c r="Q51" s="4"/>
      <c r="R51" s="4"/>
      <c r="S51" s="4"/>
      <c r="T51" s="4"/>
      <c r="U51" s="4"/>
      <c r="V51" s="4"/>
      <c r="W51" s="4"/>
      <c r="X51" s="9"/>
      <c r="Y51" s="8"/>
      <c r="Z51" s="4" t="str" cm="1">
        <f t="array" ref="Z51">IF(OR(ISBLANK($C51),ISBLANK($B51)),"",IFERROR(TRANSPOSE(_xlfn.UNIQUE(_xlfn._xlws.FILTER(Table1[Size],(Table1[Item]=$B51)*(Table1[Color]=$C51)))),""))</f>
        <v/>
      </c>
      <c r="AA51" s="4"/>
      <c r="AB51" s="4"/>
      <c r="AC51" s="4"/>
      <c r="AD51" s="4"/>
      <c r="AE51" s="4"/>
      <c r="AF51" s="4"/>
      <c r="AG51" s="4"/>
      <c r="AH51" s="4"/>
      <c r="AI51" s="4"/>
      <c r="AJ51" s="4"/>
      <c r="AK51" s="9"/>
    </row>
    <row r="52" spans="1:37" x14ac:dyDescent="0.3">
      <c r="A52" s="11"/>
      <c r="B52" s="11"/>
      <c r="C52" s="11"/>
      <c r="D52" s="12"/>
      <c r="E52" s="12"/>
      <c r="F52" s="12"/>
      <c r="G52" s="13" t="str" cm="1">
        <f t="array" ref="G52">_xlfn.IFNA(IF(OR(ISBLANK($B52),$D52="",$C52=""),"",INDEX(Table1[Item Cost],MATCH(1,(Items!$B52=Table1[Item])*($C52=Table1[Color])*(Items!$D52=Table1[Size]),0))),"")</f>
        <v/>
      </c>
      <c r="H52" s="13" t="str">
        <f t="shared" si="1"/>
        <v/>
      </c>
      <c r="I52" s="13" t="str">
        <f>IF(COUNTA(Payments!$A$7:$A$154)=0,"",IF(ISBLANK($A52),"",IF(ISNA(MATCH($A52,Payments!$A$7:$A$154,0)),"🚫 No","✔ Yes")))</f>
        <v/>
      </c>
      <c r="J52" s="5" t="str">
        <f t="shared" si="0"/>
        <v/>
      </c>
      <c r="L52" s="8"/>
      <c r="M52" s="4" t="str" cm="1">
        <f t="array" ref="M52">IF(ISBLANK($B52),"",IFERROR(TRANSPOSE(_xlfn.UNIQUE(_xlfn._xlws.FILTER(Table1[Color],Table1[Item]=$B52))),""))</f>
        <v/>
      </c>
      <c r="N52" s="4"/>
      <c r="O52" s="4"/>
      <c r="P52" s="4"/>
      <c r="Q52" s="4"/>
      <c r="R52" s="4"/>
      <c r="S52" s="4"/>
      <c r="T52" s="4"/>
      <c r="U52" s="4"/>
      <c r="V52" s="4"/>
      <c r="W52" s="4"/>
      <c r="X52" s="9"/>
      <c r="Y52" s="8"/>
      <c r="Z52" s="4" t="str" cm="1">
        <f t="array" ref="Z52">IF(OR(ISBLANK($C52),ISBLANK($B52)),"",IFERROR(TRANSPOSE(_xlfn.UNIQUE(_xlfn._xlws.FILTER(Table1[Size],(Table1[Item]=$B52)*(Table1[Color]=$C52)))),""))</f>
        <v/>
      </c>
      <c r="AA52" s="4"/>
      <c r="AB52" s="4"/>
      <c r="AC52" s="4"/>
      <c r="AD52" s="4"/>
      <c r="AE52" s="4"/>
      <c r="AF52" s="4"/>
      <c r="AG52" s="4"/>
      <c r="AH52" s="4"/>
      <c r="AI52" s="4"/>
      <c r="AJ52" s="4"/>
      <c r="AK52" s="9"/>
    </row>
    <row r="53" spans="1:37" x14ac:dyDescent="0.3">
      <c r="A53" s="11"/>
      <c r="B53" s="11"/>
      <c r="C53" s="11"/>
      <c r="D53" s="12"/>
      <c r="E53" s="12"/>
      <c r="F53" s="12"/>
      <c r="G53" s="13" t="str" cm="1">
        <f t="array" ref="G53">_xlfn.IFNA(IF(OR(ISBLANK($B53),$D53="",$C53=""),"",INDEX(Table1[Item Cost],MATCH(1,(Items!$B53=Table1[Item])*($C53=Table1[Color])*(Items!$D53=Table1[Size]),0))),"")</f>
        <v/>
      </c>
      <c r="H53" s="13" t="str">
        <f t="shared" si="1"/>
        <v/>
      </c>
      <c r="I53" s="13" t="str">
        <f>IF(COUNTA(Payments!$A$7:$A$154)=0,"",IF(ISBLANK($A53),"",IF(ISNA(MATCH($A53,Payments!$A$7:$A$154,0)),"🚫 No","✔ Yes")))</f>
        <v/>
      </c>
      <c r="J53" s="5" t="str">
        <f t="shared" si="0"/>
        <v/>
      </c>
      <c r="L53" s="8"/>
      <c r="M53" s="4" t="str" cm="1">
        <f t="array" ref="M53">IF(ISBLANK($B53),"",IFERROR(TRANSPOSE(_xlfn.UNIQUE(_xlfn._xlws.FILTER(Table1[Color],Table1[Item]=$B53))),""))</f>
        <v/>
      </c>
      <c r="N53" s="4"/>
      <c r="O53" s="4"/>
      <c r="P53" s="4"/>
      <c r="Q53" s="4"/>
      <c r="R53" s="4"/>
      <c r="S53" s="4"/>
      <c r="T53" s="4"/>
      <c r="U53" s="4"/>
      <c r="V53" s="4"/>
      <c r="W53" s="4"/>
      <c r="X53" s="9"/>
      <c r="Y53" s="8"/>
      <c r="Z53" s="4" t="str" cm="1">
        <f t="array" ref="Z53">IF(OR(ISBLANK($C53),ISBLANK($B53)),"",IFERROR(TRANSPOSE(_xlfn.UNIQUE(_xlfn._xlws.FILTER(Table1[Size],(Table1[Item]=$B53)*(Table1[Color]=$C53)))),""))</f>
        <v/>
      </c>
      <c r="AA53" s="4"/>
      <c r="AB53" s="4"/>
      <c r="AC53" s="4"/>
      <c r="AD53" s="4"/>
      <c r="AE53" s="4"/>
      <c r="AF53" s="4"/>
      <c r="AG53" s="4"/>
      <c r="AH53" s="4"/>
      <c r="AI53" s="4"/>
      <c r="AJ53" s="4"/>
      <c r="AK53" s="9"/>
    </row>
    <row r="54" spans="1:37" x14ac:dyDescent="0.3">
      <c r="A54" s="11"/>
      <c r="B54" s="11"/>
      <c r="C54" s="11"/>
      <c r="D54" s="12"/>
      <c r="E54" s="12"/>
      <c r="F54" s="12"/>
      <c r="G54" s="13" t="str" cm="1">
        <f t="array" ref="G54">_xlfn.IFNA(IF(OR(ISBLANK($B54),$D54="",$C54=""),"",INDEX(Table1[Item Cost],MATCH(1,(Items!$B54=Table1[Item])*($C54=Table1[Color])*(Items!$D54=Table1[Size]),0))),"")</f>
        <v/>
      </c>
      <c r="H54" s="13" t="str">
        <f t="shared" si="1"/>
        <v/>
      </c>
      <c r="I54" s="13" t="str">
        <f>IF(COUNTA(Payments!$A$7:$A$154)=0,"",IF(ISBLANK($A54),"",IF(ISNA(MATCH($A54,Payments!$A$7:$A$154,0)),"🚫 No","✔ Yes")))</f>
        <v/>
      </c>
      <c r="J54" s="5" t="str">
        <f t="shared" si="0"/>
        <v/>
      </c>
      <c r="L54" s="8"/>
      <c r="M54" s="4" t="str" cm="1">
        <f t="array" ref="M54">IF(ISBLANK($B54),"",IFERROR(TRANSPOSE(_xlfn.UNIQUE(_xlfn._xlws.FILTER(Table1[Color],Table1[Item]=$B54))),""))</f>
        <v/>
      </c>
      <c r="N54" s="4"/>
      <c r="O54" s="4"/>
      <c r="P54" s="4"/>
      <c r="Q54" s="4"/>
      <c r="R54" s="4"/>
      <c r="S54" s="4"/>
      <c r="T54" s="4"/>
      <c r="U54" s="4"/>
      <c r="V54" s="4"/>
      <c r="W54" s="4"/>
      <c r="X54" s="9"/>
      <c r="Y54" s="8"/>
      <c r="Z54" s="4" t="str" cm="1">
        <f t="array" ref="Z54">IF(OR(ISBLANK($C54),ISBLANK($B54)),"",IFERROR(TRANSPOSE(_xlfn.UNIQUE(_xlfn._xlws.FILTER(Table1[Size],(Table1[Item]=$B54)*(Table1[Color]=$C54)))),""))</f>
        <v/>
      </c>
      <c r="AA54" s="4"/>
      <c r="AB54" s="4"/>
      <c r="AC54" s="4"/>
      <c r="AD54" s="4"/>
      <c r="AE54" s="4"/>
      <c r="AF54" s="4"/>
      <c r="AG54" s="4"/>
      <c r="AH54" s="4"/>
      <c r="AI54" s="4"/>
      <c r="AJ54" s="4"/>
      <c r="AK54" s="9"/>
    </row>
    <row r="55" spans="1:37" x14ac:dyDescent="0.3">
      <c r="A55" s="11"/>
      <c r="B55" s="11"/>
      <c r="C55" s="11"/>
      <c r="D55" s="12"/>
      <c r="E55" s="12"/>
      <c r="F55" s="12"/>
      <c r="G55" s="13" t="str" cm="1">
        <f t="array" ref="G55">_xlfn.IFNA(IF(OR(ISBLANK($B55),$D55="",$C55=""),"",INDEX(Table1[Item Cost],MATCH(1,(Items!$B55=Table1[Item])*($C55=Table1[Color])*(Items!$D55=Table1[Size]),0))),"")</f>
        <v/>
      </c>
      <c r="H55" s="13" t="str">
        <f t="shared" si="1"/>
        <v/>
      </c>
      <c r="I55" s="13" t="str">
        <f>IF(COUNTA(Payments!$A$7:$A$154)=0,"",IF(ISBLANK($A55),"",IF(ISNA(MATCH($A55,Payments!$A$7:$A$154,0)),"🚫 No","✔ Yes")))</f>
        <v/>
      </c>
      <c r="J55" s="5" t="str">
        <f t="shared" si="0"/>
        <v/>
      </c>
      <c r="L55" s="8"/>
      <c r="M55" s="4" t="str" cm="1">
        <f t="array" ref="M55">IF(ISBLANK($B55),"",IFERROR(TRANSPOSE(_xlfn.UNIQUE(_xlfn._xlws.FILTER(Table1[Color],Table1[Item]=$B55))),""))</f>
        <v/>
      </c>
      <c r="N55" s="4"/>
      <c r="O55" s="4"/>
      <c r="P55" s="4"/>
      <c r="Q55" s="4"/>
      <c r="R55" s="4"/>
      <c r="S55" s="4"/>
      <c r="T55" s="4"/>
      <c r="U55" s="4"/>
      <c r="V55" s="4"/>
      <c r="W55" s="4"/>
      <c r="X55" s="9"/>
      <c r="Y55" s="8"/>
      <c r="Z55" s="4" t="str" cm="1">
        <f t="array" ref="Z55">IF(OR(ISBLANK($C55),ISBLANK($B55)),"",IFERROR(TRANSPOSE(_xlfn.UNIQUE(_xlfn._xlws.FILTER(Table1[Size],(Table1[Item]=$B55)*(Table1[Color]=$C55)))),""))</f>
        <v/>
      </c>
      <c r="AA55" s="4"/>
      <c r="AB55" s="4"/>
      <c r="AC55" s="4"/>
      <c r="AD55" s="4"/>
      <c r="AE55" s="4"/>
      <c r="AF55" s="4"/>
      <c r="AG55" s="4"/>
      <c r="AH55" s="4"/>
      <c r="AI55" s="4"/>
      <c r="AJ55" s="4"/>
      <c r="AK55" s="9"/>
    </row>
    <row r="56" spans="1:37" x14ac:dyDescent="0.3">
      <c r="A56" s="11"/>
      <c r="B56" s="11"/>
      <c r="C56" s="11"/>
      <c r="D56" s="12"/>
      <c r="E56" s="12"/>
      <c r="F56" s="12"/>
      <c r="G56" s="13" t="str" cm="1">
        <f t="array" ref="G56">_xlfn.IFNA(IF(OR(ISBLANK($B56),$D56="",$C56=""),"",INDEX(Table1[Item Cost],MATCH(1,(Items!$B56=Table1[Item])*($C56=Table1[Color])*(Items!$D56=Table1[Size]),0))),"")</f>
        <v/>
      </c>
      <c r="H56" s="13" t="str">
        <f t="shared" si="1"/>
        <v/>
      </c>
      <c r="I56" s="13" t="str">
        <f>IF(COUNTA(Payments!$A$7:$A$154)=0,"",IF(ISBLANK($A56),"",IF(ISNA(MATCH($A56,Payments!$A$7:$A$154,0)),"🚫 No","✔ Yes")))</f>
        <v/>
      </c>
      <c r="J56" s="5" t="str">
        <f t="shared" si="0"/>
        <v/>
      </c>
      <c r="L56" s="8"/>
      <c r="M56" s="4" t="str" cm="1">
        <f t="array" ref="M56">IF(ISBLANK($B56),"",IFERROR(TRANSPOSE(_xlfn.UNIQUE(_xlfn._xlws.FILTER(Table1[Color],Table1[Item]=$B56))),""))</f>
        <v/>
      </c>
      <c r="N56" s="4"/>
      <c r="O56" s="4"/>
      <c r="P56" s="4"/>
      <c r="Q56" s="4"/>
      <c r="R56" s="4"/>
      <c r="S56" s="4"/>
      <c r="T56" s="4"/>
      <c r="U56" s="4"/>
      <c r="V56" s="4"/>
      <c r="W56" s="4"/>
      <c r="X56" s="9"/>
      <c r="Y56" s="8"/>
      <c r="Z56" s="4" t="str" cm="1">
        <f t="array" ref="Z56">IF(OR(ISBLANK($C56),ISBLANK($B56)),"",IFERROR(TRANSPOSE(_xlfn.UNIQUE(_xlfn._xlws.FILTER(Table1[Size],(Table1[Item]=$B56)*(Table1[Color]=$C56)))),""))</f>
        <v/>
      </c>
      <c r="AA56" s="4"/>
      <c r="AB56" s="4"/>
      <c r="AC56" s="4"/>
      <c r="AD56" s="4"/>
      <c r="AE56" s="4"/>
      <c r="AF56" s="4"/>
      <c r="AG56" s="4"/>
      <c r="AH56" s="4"/>
      <c r="AI56" s="4"/>
      <c r="AJ56" s="4"/>
      <c r="AK56" s="9"/>
    </row>
    <row r="57" spans="1:37" x14ac:dyDescent="0.3">
      <c r="A57" s="11"/>
      <c r="B57" s="11"/>
      <c r="C57" s="11"/>
      <c r="D57" s="12"/>
      <c r="E57" s="12"/>
      <c r="F57" s="12"/>
      <c r="G57" s="13" t="str" cm="1">
        <f t="array" ref="G57">_xlfn.IFNA(IF(OR(ISBLANK($B57),$D57="",$C57=""),"",INDEX(Table1[Item Cost],MATCH(1,(Items!$B57=Table1[Item])*($C57=Table1[Color])*(Items!$D57=Table1[Size]),0))),"")</f>
        <v/>
      </c>
      <c r="H57" s="13" t="str">
        <f t="shared" si="1"/>
        <v/>
      </c>
      <c r="I57" s="13" t="str">
        <f>IF(COUNTA(Payments!$A$7:$A$154)=0,"",IF(ISBLANK($A57),"",IF(ISNA(MATCH($A57,Payments!$A$7:$A$154,0)),"🚫 No","✔ Yes")))</f>
        <v/>
      </c>
      <c r="J57" s="5" t="str">
        <f t="shared" si="0"/>
        <v/>
      </c>
      <c r="L57" s="8"/>
      <c r="M57" s="4" t="str" cm="1">
        <f t="array" ref="M57">IF(ISBLANK($B57),"",IFERROR(TRANSPOSE(_xlfn.UNIQUE(_xlfn._xlws.FILTER(Table1[Color],Table1[Item]=$B57))),""))</f>
        <v/>
      </c>
      <c r="N57" s="4"/>
      <c r="O57" s="4"/>
      <c r="P57" s="4"/>
      <c r="Q57" s="4"/>
      <c r="R57" s="4"/>
      <c r="S57" s="4"/>
      <c r="T57" s="4"/>
      <c r="U57" s="4"/>
      <c r="V57" s="4"/>
      <c r="W57" s="4"/>
      <c r="X57" s="9"/>
      <c r="Y57" s="8"/>
      <c r="Z57" s="4" t="str" cm="1">
        <f t="array" ref="Z57">IF(OR(ISBLANK($C57),ISBLANK($B57)),"",IFERROR(TRANSPOSE(_xlfn.UNIQUE(_xlfn._xlws.FILTER(Table1[Size],(Table1[Item]=$B57)*(Table1[Color]=$C57)))),""))</f>
        <v/>
      </c>
      <c r="AA57" s="4"/>
      <c r="AB57" s="4"/>
      <c r="AC57" s="4"/>
      <c r="AD57" s="4"/>
      <c r="AE57" s="4"/>
      <c r="AF57" s="4"/>
      <c r="AG57" s="4"/>
      <c r="AH57" s="4"/>
      <c r="AI57" s="4"/>
      <c r="AJ57" s="4"/>
      <c r="AK57" s="9"/>
    </row>
    <row r="58" spans="1:37" x14ac:dyDescent="0.3">
      <c r="A58" s="11"/>
      <c r="B58" s="11"/>
      <c r="C58" s="11"/>
      <c r="D58" s="12"/>
      <c r="E58" s="12"/>
      <c r="F58" s="12"/>
      <c r="G58" s="13" t="str" cm="1">
        <f t="array" ref="G58">_xlfn.IFNA(IF(OR(ISBLANK($B58),$D58="",$C58=""),"",INDEX(Table1[Item Cost],MATCH(1,(Items!$B58=Table1[Item])*($C58=Table1[Color])*(Items!$D58=Table1[Size]),0))),"")</f>
        <v/>
      </c>
      <c r="H58" s="13" t="str">
        <f t="shared" si="1"/>
        <v/>
      </c>
      <c r="I58" s="13" t="str">
        <f>IF(COUNTA(Payments!$A$7:$A$154)=0,"",IF(ISBLANK($A58),"",IF(ISNA(MATCH($A58,Payments!$A$7:$A$154,0)),"🚫 No","✔ Yes")))</f>
        <v/>
      </c>
      <c r="J58" s="5" t="str">
        <f t="shared" si="0"/>
        <v/>
      </c>
      <c r="L58" s="8"/>
      <c r="M58" s="4" t="str" cm="1">
        <f t="array" ref="M58">IF(ISBLANK($B58),"",IFERROR(TRANSPOSE(_xlfn.UNIQUE(_xlfn._xlws.FILTER(Table1[Color],Table1[Item]=$B58))),""))</f>
        <v/>
      </c>
      <c r="N58" s="4"/>
      <c r="O58" s="4"/>
      <c r="P58" s="4"/>
      <c r="Q58" s="4"/>
      <c r="R58" s="4"/>
      <c r="S58" s="4"/>
      <c r="T58" s="4"/>
      <c r="U58" s="4"/>
      <c r="V58" s="4"/>
      <c r="W58" s="4"/>
      <c r="X58" s="9"/>
      <c r="Y58" s="8"/>
      <c r="Z58" s="4" t="str" cm="1">
        <f t="array" ref="Z58">IF(OR(ISBLANK($C58),ISBLANK($B58)),"",IFERROR(TRANSPOSE(_xlfn.UNIQUE(_xlfn._xlws.FILTER(Table1[Size],(Table1[Item]=$B58)*(Table1[Color]=$C58)))),""))</f>
        <v/>
      </c>
      <c r="AA58" s="4"/>
      <c r="AB58" s="4"/>
      <c r="AC58" s="4"/>
      <c r="AD58" s="4"/>
      <c r="AE58" s="4"/>
      <c r="AF58" s="4"/>
      <c r="AG58" s="4"/>
      <c r="AH58" s="4"/>
      <c r="AI58" s="4"/>
      <c r="AJ58" s="4"/>
      <c r="AK58" s="9"/>
    </row>
    <row r="59" spans="1:37" x14ac:dyDescent="0.3">
      <c r="A59" s="11"/>
      <c r="B59" s="11"/>
      <c r="C59" s="11"/>
      <c r="D59" s="12"/>
      <c r="E59" s="12"/>
      <c r="F59" s="12"/>
      <c r="G59" s="13" t="str" cm="1">
        <f t="array" ref="G59">_xlfn.IFNA(IF(OR(ISBLANK($B59),$D59="",$C59=""),"",INDEX(Table1[Item Cost],MATCH(1,(Items!$B59=Table1[Item])*($C59=Table1[Color])*(Items!$D59=Table1[Size]),0))),"")</f>
        <v/>
      </c>
      <c r="H59" s="13" t="str">
        <f t="shared" si="1"/>
        <v/>
      </c>
      <c r="I59" s="13" t="str">
        <f>IF(COUNTA(Payments!$A$7:$A$154)=0,"",IF(ISBLANK($A59),"",IF(ISNA(MATCH($A59,Payments!$A$7:$A$154,0)),"🚫 No","✔ Yes")))</f>
        <v/>
      </c>
      <c r="J59" s="5" t="str">
        <f t="shared" si="0"/>
        <v/>
      </c>
      <c r="L59" s="8"/>
      <c r="M59" s="4" t="str" cm="1">
        <f t="array" ref="M59">IF(ISBLANK($B59),"",IFERROR(TRANSPOSE(_xlfn.UNIQUE(_xlfn._xlws.FILTER(Table1[Color],Table1[Item]=$B59))),""))</f>
        <v/>
      </c>
      <c r="N59" s="4"/>
      <c r="O59" s="4"/>
      <c r="P59" s="4"/>
      <c r="Q59" s="4"/>
      <c r="R59" s="4"/>
      <c r="S59" s="4"/>
      <c r="T59" s="4"/>
      <c r="U59" s="4"/>
      <c r="V59" s="4"/>
      <c r="W59" s="4"/>
      <c r="X59" s="9"/>
      <c r="Y59" s="8"/>
      <c r="Z59" s="4" t="str" cm="1">
        <f t="array" ref="Z59">IF(OR(ISBLANK($C59),ISBLANK($B59)),"",IFERROR(TRANSPOSE(_xlfn.UNIQUE(_xlfn._xlws.FILTER(Table1[Size],(Table1[Item]=$B59)*(Table1[Color]=$C59)))),""))</f>
        <v/>
      </c>
      <c r="AA59" s="4"/>
      <c r="AB59" s="4"/>
      <c r="AC59" s="4"/>
      <c r="AD59" s="4"/>
      <c r="AE59" s="4"/>
      <c r="AF59" s="4"/>
      <c r="AG59" s="4"/>
      <c r="AH59" s="4"/>
      <c r="AI59" s="4"/>
      <c r="AJ59" s="4"/>
      <c r="AK59" s="9"/>
    </row>
    <row r="60" spans="1:37" x14ac:dyDescent="0.3">
      <c r="A60" s="11"/>
      <c r="B60" s="11"/>
      <c r="C60" s="11"/>
      <c r="D60" s="12"/>
      <c r="E60" s="12"/>
      <c r="F60" s="12"/>
      <c r="G60" s="13" t="str" cm="1">
        <f t="array" ref="G60">_xlfn.IFNA(IF(OR(ISBLANK($B60),$D60="",$C60=""),"",INDEX(Table1[Item Cost],MATCH(1,(Items!$B60=Table1[Item])*($C60=Table1[Color])*(Items!$D60=Table1[Size]),0))),"")</f>
        <v/>
      </c>
      <c r="H60" s="13" t="str">
        <f t="shared" si="1"/>
        <v/>
      </c>
      <c r="I60" s="13" t="str">
        <f>IF(COUNTA(Payments!$A$7:$A$154)=0,"",IF(ISBLANK($A60),"",IF(ISNA(MATCH($A60,Payments!$A$7:$A$154,0)),"🚫 No","✔ Yes")))</f>
        <v/>
      </c>
      <c r="J60" s="5" t="str">
        <f t="shared" si="0"/>
        <v/>
      </c>
      <c r="L60" s="8"/>
      <c r="M60" s="4" t="str" cm="1">
        <f t="array" ref="M60">IF(ISBLANK($B60),"",IFERROR(TRANSPOSE(_xlfn.UNIQUE(_xlfn._xlws.FILTER(Table1[Color],Table1[Item]=$B60))),""))</f>
        <v/>
      </c>
      <c r="N60" s="4"/>
      <c r="O60" s="4"/>
      <c r="P60" s="4"/>
      <c r="Q60" s="4"/>
      <c r="R60" s="4"/>
      <c r="S60" s="4"/>
      <c r="T60" s="4"/>
      <c r="U60" s="4"/>
      <c r="V60" s="4"/>
      <c r="W60" s="4"/>
      <c r="X60" s="9"/>
      <c r="Y60" s="8"/>
      <c r="Z60" s="4" t="str" cm="1">
        <f t="array" ref="Z60">IF(OR(ISBLANK($C60),ISBLANK($B60)),"",IFERROR(TRANSPOSE(_xlfn.UNIQUE(_xlfn._xlws.FILTER(Table1[Size],(Table1[Item]=$B60)*(Table1[Color]=$C60)))),""))</f>
        <v/>
      </c>
      <c r="AA60" s="4"/>
      <c r="AB60" s="4"/>
      <c r="AC60" s="4"/>
      <c r="AD60" s="4"/>
      <c r="AE60" s="4"/>
      <c r="AF60" s="4"/>
      <c r="AG60" s="4"/>
      <c r="AH60" s="4"/>
      <c r="AI60" s="4"/>
      <c r="AJ60" s="4"/>
      <c r="AK60" s="9"/>
    </row>
    <row r="61" spans="1:37" x14ac:dyDescent="0.3">
      <c r="A61" s="11"/>
      <c r="B61" s="11"/>
      <c r="C61" s="11"/>
      <c r="D61" s="12"/>
      <c r="E61" s="12"/>
      <c r="F61" s="12"/>
      <c r="G61" s="13" t="str" cm="1">
        <f t="array" ref="G61">_xlfn.IFNA(IF(OR(ISBLANK($B61),$D61="",$C61=""),"",INDEX(Table1[Item Cost],MATCH(1,(Items!$B61=Table1[Item])*($C61=Table1[Color])*(Items!$D61=Table1[Size]),0))),"")</f>
        <v/>
      </c>
      <c r="H61" s="13" t="str">
        <f t="shared" si="1"/>
        <v/>
      </c>
      <c r="I61" s="13" t="str">
        <f>IF(COUNTA(Payments!$A$7:$A$154)=0,"",IF(ISBLANK($A61),"",IF(ISNA(MATCH($A61,Payments!$A$7:$A$154,0)),"🚫 No","✔ Yes")))</f>
        <v/>
      </c>
      <c r="J61" s="5" t="str">
        <f t="shared" si="0"/>
        <v/>
      </c>
      <c r="L61" s="8"/>
      <c r="M61" s="4" t="str" cm="1">
        <f t="array" ref="M61">IF(ISBLANK($B61),"",IFERROR(TRANSPOSE(_xlfn.UNIQUE(_xlfn._xlws.FILTER(Table1[Color],Table1[Item]=$B61))),""))</f>
        <v/>
      </c>
      <c r="N61" s="4"/>
      <c r="O61" s="4"/>
      <c r="P61" s="4"/>
      <c r="Q61" s="4"/>
      <c r="R61" s="4"/>
      <c r="S61" s="4"/>
      <c r="T61" s="4"/>
      <c r="U61" s="4"/>
      <c r="V61" s="4"/>
      <c r="W61" s="4"/>
      <c r="X61" s="9"/>
      <c r="Y61" s="8"/>
      <c r="Z61" s="4" t="str" cm="1">
        <f t="array" ref="Z61">IF(OR(ISBLANK($C61),ISBLANK($B61)),"",IFERROR(TRANSPOSE(_xlfn.UNIQUE(_xlfn._xlws.FILTER(Table1[Size],(Table1[Item]=$B61)*(Table1[Color]=$C61)))),""))</f>
        <v/>
      </c>
      <c r="AA61" s="4"/>
      <c r="AB61" s="4"/>
      <c r="AC61" s="4"/>
      <c r="AD61" s="4"/>
      <c r="AE61" s="4"/>
      <c r="AF61" s="4"/>
      <c r="AG61" s="4"/>
      <c r="AH61" s="4"/>
      <c r="AI61" s="4"/>
      <c r="AJ61" s="4"/>
      <c r="AK61" s="9"/>
    </row>
    <row r="62" spans="1:37" x14ac:dyDescent="0.3">
      <c r="A62" s="11"/>
      <c r="B62" s="11"/>
      <c r="C62" s="11"/>
      <c r="D62" s="12"/>
      <c r="E62" s="12"/>
      <c r="F62" s="12"/>
      <c r="G62" s="13" t="str" cm="1">
        <f t="array" ref="G62">_xlfn.IFNA(IF(OR(ISBLANK($B62),$D62="",$C62=""),"",INDEX(Table1[Item Cost],MATCH(1,(Items!$B62=Table1[Item])*($C62=Table1[Color])*(Items!$D62=Table1[Size]),0))),"")</f>
        <v/>
      </c>
      <c r="H62" s="13" t="str">
        <f t="shared" si="1"/>
        <v/>
      </c>
      <c r="I62" s="13" t="str">
        <f>IF(COUNTA(Payments!$A$7:$A$154)=0,"",IF(ISBLANK($A62),"",IF(ISNA(MATCH($A62,Payments!$A$7:$A$154,0)),"🚫 No","✔ Yes")))</f>
        <v/>
      </c>
      <c r="J62" s="5" t="str">
        <f t="shared" si="0"/>
        <v/>
      </c>
      <c r="L62" s="8"/>
      <c r="M62" s="4" t="str" cm="1">
        <f t="array" ref="M62">IF(ISBLANK($B62),"",IFERROR(TRANSPOSE(_xlfn.UNIQUE(_xlfn._xlws.FILTER(Table1[Color],Table1[Item]=$B62))),""))</f>
        <v/>
      </c>
      <c r="N62" s="4"/>
      <c r="O62" s="4"/>
      <c r="P62" s="4"/>
      <c r="Q62" s="4"/>
      <c r="R62" s="4"/>
      <c r="S62" s="4"/>
      <c r="T62" s="4"/>
      <c r="U62" s="4"/>
      <c r="V62" s="4"/>
      <c r="W62" s="4"/>
      <c r="X62" s="9"/>
      <c r="Y62" s="8"/>
      <c r="Z62" s="4" t="str" cm="1">
        <f t="array" ref="Z62">IF(OR(ISBLANK($C62),ISBLANK($B62)),"",IFERROR(TRANSPOSE(_xlfn.UNIQUE(_xlfn._xlws.FILTER(Table1[Size],(Table1[Item]=$B62)*(Table1[Color]=$C62)))),""))</f>
        <v/>
      </c>
      <c r="AA62" s="4"/>
      <c r="AB62" s="4"/>
      <c r="AC62" s="4"/>
      <c r="AD62" s="4"/>
      <c r="AE62" s="4"/>
      <c r="AF62" s="4"/>
      <c r="AG62" s="4"/>
      <c r="AH62" s="4"/>
      <c r="AI62" s="4"/>
      <c r="AJ62" s="4"/>
      <c r="AK62" s="9"/>
    </row>
    <row r="63" spans="1:37" x14ac:dyDescent="0.3">
      <c r="A63" s="11"/>
      <c r="B63" s="11"/>
      <c r="C63" s="11"/>
      <c r="D63" s="12"/>
      <c r="E63" s="12"/>
      <c r="F63" s="12"/>
      <c r="G63" s="13" t="str" cm="1">
        <f t="array" ref="G63">_xlfn.IFNA(IF(OR(ISBLANK($B63),$D63="",$C63=""),"",INDEX(Table1[Item Cost],MATCH(1,(Items!$B63=Table1[Item])*($C63=Table1[Color])*(Items!$D63=Table1[Size]),0))),"")</f>
        <v/>
      </c>
      <c r="H63" s="13" t="str">
        <f t="shared" si="1"/>
        <v/>
      </c>
      <c r="I63" s="13" t="str">
        <f>IF(COUNTA(Payments!$A$7:$A$154)=0,"",IF(ISBLANK($A63),"",IF(ISNA(MATCH($A63,Payments!$A$7:$A$154,0)),"🚫 No","✔ Yes")))</f>
        <v/>
      </c>
      <c r="J63" s="5" t="str">
        <f t="shared" si="0"/>
        <v/>
      </c>
      <c r="L63" s="8"/>
      <c r="M63" s="4" t="str" cm="1">
        <f t="array" ref="M63">IF(ISBLANK($B63),"",IFERROR(TRANSPOSE(_xlfn.UNIQUE(_xlfn._xlws.FILTER(Table1[Color],Table1[Item]=$B63))),""))</f>
        <v/>
      </c>
      <c r="N63" s="4"/>
      <c r="O63" s="4"/>
      <c r="P63" s="4"/>
      <c r="Q63" s="4"/>
      <c r="R63" s="4"/>
      <c r="S63" s="4"/>
      <c r="T63" s="4"/>
      <c r="U63" s="4"/>
      <c r="V63" s="4"/>
      <c r="W63" s="4"/>
      <c r="X63" s="9"/>
      <c r="Y63" s="8"/>
      <c r="Z63" s="4" t="str" cm="1">
        <f t="array" ref="Z63">IF(OR(ISBLANK($C63),ISBLANK($B63)),"",IFERROR(TRANSPOSE(_xlfn.UNIQUE(_xlfn._xlws.FILTER(Table1[Size],(Table1[Item]=$B63)*(Table1[Color]=$C63)))),""))</f>
        <v/>
      </c>
      <c r="AA63" s="4"/>
      <c r="AB63" s="4"/>
      <c r="AC63" s="4"/>
      <c r="AD63" s="4"/>
      <c r="AE63" s="4"/>
      <c r="AF63" s="4"/>
      <c r="AG63" s="4"/>
      <c r="AH63" s="4"/>
      <c r="AI63" s="4"/>
      <c r="AJ63" s="4"/>
      <c r="AK63" s="9"/>
    </row>
    <row r="64" spans="1:37" x14ac:dyDescent="0.3">
      <c r="A64" s="11"/>
      <c r="B64" s="11"/>
      <c r="C64" s="11"/>
      <c r="D64" s="12"/>
      <c r="E64" s="12"/>
      <c r="F64" s="12"/>
      <c r="G64" s="13" t="str" cm="1">
        <f t="array" ref="G64">_xlfn.IFNA(IF(OR(ISBLANK($B64),$D64="",$C64=""),"",INDEX(Table1[Item Cost],MATCH(1,(Items!$B64=Table1[Item])*($C64=Table1[Color])*(Items!$D64=Table1[Size]),0))),"")</f>
        <v/>
      </c>
      <c r="H64" s="13" t="str">
        <f t="shared" si="1"/>
        <v/>
      </c>
      <c r="I64" s="13" t="str">
        <f>IF(COUNTA(Payments!$A$7:$A$154)=0,"",IF(ISBLANK($A64),"",IF(ISNA(MATCH($A64,Payments!$A$7:$A$154,0)),"🚫 No","✔ Yes")))</f>
        <v/>
      </c>
      <c r="J64" s="5" t="str">
        <f t="shared" si="0"/>
        <v/>
      </c>
      <c r="L64" s="8"/>
      <c r="M64" s="4" t="str" cm="1">
        <f t="array" ref="M64">IF(ISBLANK($B64),"",IFERROR(TRANSPOSE(_xlfn.UNIQUE(_xlfn._xlws.FILTER(Table1[Color],Table1[Item]=$B64))),""))</f>
        <v/>
      </c>
      <c r="N64" s="4"/>
      <c r="O64" s="4"/>
      <c r="P64" s="4"/>
      <c r="Q64" s="4"/>
      <c r="R64" s="4"/>
      <c r="S64" s="4"/>
      <c r="T64" s="4"/>
      <c r="U64" s="4"/>
      <c r="V64" s="4"/>
      <c r="W64" s="4"/>
      <c r="X64" s="9"/>
      <c r="Y64" s="8"/>
      <c r="Z64" s="4" t="str" cm="1">
        <f t="array" ref="Z64">IF(OR(ISBLANK($C64),ISBLANK($B64)),"",IFERROR(TRANSPOSE(_xlfn.UNIQUE(_xlfn._xlws.FILTER(Table1[Size],(Table1[Item]=$B64)*(Table1[Color]=$C64)))),""))</f>
        <v/>
      </c>
      <c r="AA64" s="4"/>
      <c r="AB64" s="4"/>
      <c r="AC64" s="4"/>
      <c r="AD64" s="4"/>
      <c r="AE64" s="4"/>
      <c r="AF64" s="4"/>
      <c r="AG64" s="4"/>
      <c r="AH64" s="4"/>
      <c r="AI64" s="4"/>
      <c r="AJ64" s="4"/>
      <c r="AK64" s="9"/>
    </row>
    <row r="65" spans="1:37" x14ac:dyDescent="0.3">
      <c r="A65" s="11"/>
      <c r="B65" s="11"/>
      <c r="C65" s="11"/>
      <c r="D65" s="12"/>
      <c r="E65" s="12"/>
      <c r="F65" s="12"/>
      <c r="G65" s="13" t="str" cm="1">
        <f t="array" ref="G65">_xlfn.IFNA(IF(OR(ISBLANK($B65),$D65="",$C65=""),"",INDEX(Table1[Item Cost],MATCH(1,(Items!$B65=Table1[Item])*($C65=Table1[Color])*(Items!$D65=Table1[Size]),0))),"")</f>
        <v/>
      </c>
      <c r="H65" s="13" t="str">
        <f t="shared" si="1"/>
        <v/>
      </c>
      <c r="I65" s="13" t="str">
        <f>IF(COUNTA(Payments!$A$7:$A$154)=0,"",IF(ISBLANK($A65),"",IF(ISNA(MATCH($A65,Payments!$A$7:$A$154,0)),"🚫 No","✔ Yes")))</f>
        <v/>
      </c>
      <c r="J65" s="5" t="str">
        <f t="shared" si="0"/>
        <v/>
      </c>
      <c r="L65" s="8"/>
      <c r="M65" s="4" t="str" cm="1">
        <f t="array" ref="M65">IF(ISBLANK($B65),"",IFERROR(TRANSPOSE(_xlfn.UNIQUE(_xlfn._xlws.FILTER(Table1[Color],Table1[Item]=$B65))),""))</f>
        <v/>
      </c>
      <c r="N65" s="4"/>
      <c r="O65" s="4"/>
      <c r="P65" s="4"/>
      <c r="Q65" s="4"/>
      <c r="R65" s="4"/>
      <c r="S65" s="4"/>
      <c r="T65" s="4"/>
      <c r="U65" s="4"/>
      <c r="V65" s="4"/>
      <c r="W65" s="4"/>
      <c r="X65" s="9"/>
      <c r="Y65" s="8"/>
      <c r="Z65" s="4" t="str" cm="1">
        <f t="array" ref="Z65">IF(OR(ISBLANK($C65),ISBLANK($B65)),"",IFERROR(TRANSPOSE(_xlfn.UNIQUE(_xlfn._xlws.FILTER(Table1[Size],(Table1[Item]=$B65)*(Table1[Color]=$C65)))),""))</f>
        <v/>
      </c>
      <c r="AA65" s="4"/>
      <c r="AB65" s="4"/>
      <c r="AC65" s="4"/>
      <c r="AD65" s="4"/>
      <c r="AE65" s="4"/>
      <c r="AF65" s="4"/>
      <c r="AG65" s="4"/>
      <c r="AH65" s="4"/>
      <c r="AI65" s="4"/>
      <c r="AJ65" s="4"/>
      <c r="AK65" s="9"/>
    </row>
    <row r="66" spans="1:37" x14ac:dyDescent="0.3">
      <c r="A66" s="11"/>
      <c r="B66" s="11"/>
      <c r="C66" s="11"/>
      <c r="D66" s="12"/>
      <c r="E66" s="12"/>
      <c r="F66" s="12"/>
      <c r="G66" s="13" t="str" cm="1">
        <f t="array" ref="G66">_xlfn.IFNA(IF(OR(ISBLANK($B66),$D66="",$C66=""),"",INDEX(Table1[Item Cost],MATCH(1,(Items!$B66=Table1[Item])*($C66=Table1[Color])*(Items!$D66=Table1[Size]),0))),"")</f>
        <v/>
      </c>
      <c r="H66" s="13" t="str">
        <f t="shared" si="1"/>
        <v/>
      </c>
      <c r="I66" s="13" t="str">
        <f>IF(COUNTA(Payments!$A$7:$A$154)=0,"",IF(ISBLANK($A66),"",IF(ISNA(MATCH($A66,Payments!$A$7:$A$154,0)),"🚫 No","✔ Yes")))</f>
        <v/>
      </c>
      <c r="J66" s="5" t="str">
        <f t="shared" si="0"/>
        <v/>
      </c>
      <c r="L66" s="8"/>
      <c r="M66" s="4" t="str" cm="1">
        <f t="array" ref="M66">IF(ISBLANK($B66),"",IFERROR(TRANSPOSE(_xlfn.UNIQUE(_xlfn._xlws.FILTER(Table1[Color],Table1[Item]=$B66))),""))</f>
        <v/>
      </c>
      <c r="N66" s="4"/>
      <c r="O66" s="4"/>
      <c r="P66" s="4"/>
      <c r="Q66" s="4"/>
      <c r="R66" s="4"/>
      <c r="S66" s="4"/>
      <c r="T66" s="4"/>
      <c r="U66" s="4"/>
      <c r="V66" s="4"/>
      <c r="W66" s="4"/>
      <c r="X66" s="9"/>
      <c r="Y66" s="8"/>
      <c r="Z66" s="4" t="str" cm="1">
        <f t="array" ref="Z66">IF(OR(ISBLANK($C66),ISBLANK($B66)),"",IFERROR(TRANSPOSE(_xlfn.UNIQUE(_xlfn._xlws.FILTER(Table1[Size],(Table1[Item]=$B66)*(Table1[Color]=$C66)))),""))</f>
        <v/>
      </c>
      <c r="AA66" s="4"/>
      <c r="AB66" s="4"/>
      <c r="AC66" s="4"/>
      <c r="AD66" s="4"/>
      <c r="AE66" s="4"/>
      <c r="AF66" s="4"/>
      <c r="AG66" s="4"/>
      <c r="AH66" s="4"/>
      <c r="AI66" s="4"/>
      <c r="AJ66" s="4"/>
      <c r="AK66" s="9"/>
    </row>
    <row r="67" spans="1:37" x14ac:dyDescent="0.3">
      <c r="A67" s="11"/>
      <c r="B67" s="11"/>
      <c r="C67" s="11"/>
      <c r="D67" s="12"/>
      <c r="E67" s="12"/>
      <c r="F67" s="12"/>
      <c r="G67" s="13" t="str" cm="1">
        <f t="array" ref="G67">_xlfn.IFNA(IF(OR(ISBLANK($B67),$D67="",$C67=""),"",INDEX(Table1[Item Cost],MATCH(1,(Items!$B67=Table1[Item])*($C67=Table1[Color])*(Items!$D67=Table1[Size]),0))),"")</f>
        <v/>
      </c>
      <c r="H67" s="13" t="str">
        <f t="shared" si="1"/>
        <v/>
      </c>
      <c r="I67" s="13" t="str">
        <f>IF(COUNTA(Payments!$A$7:$A$154)=0,"",IF(ISBLANK($A67),"",IF(ISNA(MATCH($A67,Payments!$A$7:$A$154,0)),"🚫 No","✔ Yes")))</f>
        <v/>
      </c>
      <c r="J67" s="5" t="str">
        <f t="shared" si="0"/>
        <v/>
      </c>
      <c r="L67" s="8"/>
      <c r="M67" s="4" t="str" cm="1">
        <f t="array" ref="M67">IF(ISBLANK($B67),"",IFERROR(TRANSPOSE(_xlfn.UNIQUE(_xlfn._xlws.FILTER(Table1[Color],Table1[Item]=$B67))),""))</f>
        <v/>
      </c>
      <c r="N67" s="4"/>
      <c r="O67" s="4"/>
      <c r="P67" s="4"/>
      <c r="Q67" s="4"/>
      <c r="R67" s="4"/>
      <c r="S67" s="4"/>
      <c r="T67" s="4"/>
      <c r="U67" s="4"/>
      <c r="V67" s="4"/>
      <c r="W67" s="4"/>
      <c r="X67" s="9"/>
      <c r="Y67" s="8"/>
      <c r="Z67" s="4" t="str" cm="1">
        <f t="array" ref="Z67">IF(OR(ISBLANK($C67),ISBLANK($B67)),"",IFERROR(TRANSPOSE(_xlfn.UNIQUE(_xlfn._xlws.FILTER(Table1[Size],(Table1[Item]=$B67)*(Table1[Color]=$C67)))),""))</f>
        <v/>
      </c>
      <c r="AA67" s="4"/>
      <c r="AB67" s="4"/>
      <c r="AC67" s="4"/>
      <c r="AD67" s="4"/>
      <c r="AE67" s="4"/>
      <c r="AF67" s="4"/>
      <c r="AG67" s="4"/>
      <c r="AH67" s="4"/>
      <c r="AI67" s="4"/>
      <c r="AJ67" s="4"/>
      <c r="AK67" s="9"/>
    </row>
    <row r="68" spans="1:37" x14ac:dyDescent="0.3">
      <c r="A68" s="11"/>
      <c r="B68" s="11"/>
      <c r="C68" s="11"/>
      <c r="D68" s="12"/>
      <c r="E68" s="12"/>
      <c r="F68" s="12"/>
      <c r="G68" s="13" t="str" cm="1">
        <f t="array" ref="G68">_xlfn.IFNA(IF(OR(ISBLANK($B68),$D68="",$C68=""),"",INDEX(Table1[Item Cost],MATCH(1,(Items!$B68=Table1[Item])*($C68=Table1[Color])*(Items!$D68=Table1[Size]),0))),"")</f>
        <v/>
      </c>
      <c r="H68" s="13" t="str">
        <f t="shared" si="1"/>
        <v/>
      </c>
      <c r="I68" s="13" t="str">
        <f>IF(COUNTA(Payments!$A$7:$A$154)=0,"",IF(ISBLANK($A68),"",IF(ISNA(MATCH($A68,Payments!$A$7:$A$154,0)),"🚫 No","✔ Yes")))</f>
        <v/>
      </c>
      <c r="J68" s="5" t="str">
        <f t="shared" si="0"/>
        <v/>
      </c>
      <c r="L68" s="8"/>
      <c r="M68" s="4" t="str" cm="1">
        <f t="array" ref="M68">IF(ISBLANK($B68),"",IFERROR(TRANSPOSE(_xlfn.UNIQUE(_xlfn._xlws.FILTER(Table1[Color],Table1[Item]=$B68))),""))</f>
        <v/>
      </c>
      <c r="N68" s="4"/>
      <c r="O68" s="4"/>
      <c r="P68" s="4"/>
      <c r="Q68" s="4"/>
      <c r="R68" s="4"/>
      <c r="S68" s="4"/>
      <c r="T68" s="4"/>
      <c r="U68" s="4"/>
      <c r="V68" s="4"/>
      <c r="W68" s="4"/>
      <c r="X68" s="9"/>
      <c r="Y68" s="8"/>
      <c r="Z68" s="4" t="str" cm="1">
        <f t="array" ref="Z68">IF(OR(ISBLANK($C68),ISBLANK($B68)),"",IFERROR(TRANSPOSE(_xlfn.UNIQUE(_xlfn._xlws.FILTER(Table1[Size],(Table1[Item]=$B68)*(Table1[Color]=$C68)))),""))</f>
        <v/>
      </c>
      <c r="AA68" s="4"/>
      <c r="AB68" s="4"/>
      <c r="AC68" s="4"/>
      <c r="AD68" s="4"/>
      <c r="AE68" s="4"/>
      <c r="AF68" s="4"/>
      <c r="AG68" s="4"/>
      <c r="AH68" s="4"/>
      <c r="AI68" s="4"/>
      <c r="AJ68" s="4"/>
      <c r="AK68" s="9"/>
    </row>
    <row r="69" spans="1:37" x14ac:dyDescent="0.3">
      <c r="A69" s="11"/>
      <c r="B69" s="11"/>
      <c r="C69" s="11"/>
      <c r="D69" s="12"/>
      <c r="E69" s="12"/>
      <c r="F69" s="12"/>
      <c r="G69" s="13" t="str" cm="1">
        <f t="array" ref="G69">_xlfn.IFNA(IF(OR(ISBLANK($B69),$D69="",$C69=""),"",INDEX(Table1[Item Cost],MATCH(1,(Items!$B69=Table1[Item])*($C69=Table1[Color])*(Items!$D69=Table1[Size]),0))),"")</f>
        <v/>
      </c>
      <c r="H69" s="13" t="str">
        <f t="shared" si="1"/>
        <v/>
      </c>
      <c r="I69" s="13" t="str">
        <f>IF(COUNTA(Payments!$A$7:$A$154)=0,"",IF(ISBLANK($A69),"",IF(ISNA(MATCH($A69,Payments!$A$7:$A$154,0)),"🚫 No","✔ Yes")))</f>
        <v/>
      </c>
      <c r="J69" s="5" t="str">
        <f t="shared" ref="J69:J132" si="2">IF(AND(NOT(ISBLANK(C69)),ISERROR(MATCH(C69,$L69:$X69,0))),"🚫 Choose another color",IF(AND(NOT(ISBLANK(D69)),ISERROR(MATCH(D69,$Y69:$AK69,0))),IF(ISBLANK($C69),"","🚫 Choose another size"),""))</f>
        <v/>
      </c>
      <c r="L69" s="8"/>
      <c r="M69" s="4" t="str" cm="1">
        <f t="array" ref="M69">IF(ISBLANK($B69),"",IFERROR(TRANSPOSE(_xlfn.UNIQUE(_xlfn._xlws.FILTER(Table1[Color],Table1[Item]=$B69))),""))</f>
        <v/>
      </c>
      <c r="N69" s="4"/>
      <c r="O69" s="4"/>
      <c r="P69" s="4"/>
      <c r="Q69" s="4"/>
      <c r="R69" s="4"/>
      <c r="S69" s="4"/>
      <c r="T69" s="4"/>
      <c r="U69" s="4"/>
      <c r="V69" s="4"/>
      <c r="W69" s="4"/>
      <c r="X69" s="9"/>
      <c r="Y69" s="8"/>
      <c r="Z69" s="4" t="str" cm="1">
        <f t="array" ref="Z69">IF(OR(ISBLANK($C69),ISBLANK($B69)),"",IFERROR(TRANSPOSE(_xlfn.UNIQUE(_xlfn._xlws.FILTER(Table1[Size],(Table1[Item]=$B69)*(Table1[Color]=$C69)))),""))</f>
        <v/>
      </c>
      <c r="AA69" s="4"/>
      <c r="AB69" s="4"/>
      <c r="AC69" s="4"/>
      <c r="AD69" s="4"/>
      <c r="AE69" s="4"/>
      <c r="AF69" s="4"/>
      <c r="AG69" s="4"/>
      <c r="AH69" s="4"/>
      <c r="AI69" s="4"/>
      <c r="AJ69" s="4"/>
      <c r="AK69" s="9"/>
    </row>
    <row r="70" spans="1:37" x14ac:dyDescent="0.3">
      <c r="A70" s="11"/>
      <c r="B70" s="11"/>
      <c r="C70" s="11"/>
      <c r="D70" s="12"/>
      <c r="E70" s="12"/>
      <c r="F70" s="12"/>
      <c r="G70" s="13" t="str" cm="1">
        <f t="array" ref="G70">_xlfn.IFNA(IF(OR(ISBLANK($B70),$D70="",$C70=""),"",INDEX(Table1[Item Cost],MATCH(1,(Items!$B70=Table1[Item])*($C70=Table1[Color])*(Items!$D70=Table1[Size]),0))),"")</f>
        <v/>
      </c>
      <c r="H70" s="13" t="str">
        <f t="shared" ref="H70:H133" si="3">IF(ISNUMBER(G70),G70*_xlfn.NUMBERVALUE(E70),"")</f>
        <v/>
      </c>
      <c r="I70" s="13" t="str">
        <f>IF(COUNTA(Payments!$A$7:$A$154)=0,"",IF(ISBLANK($A70),"",IF(ISNA(MATCH($A70,Payments!$A$7:$A$154,0)),"🚫 No","✔ Yes")))</f>
        <v/>
      </c>
      <c r="J70" s="5" t="str">
        <f t="shared" si="2"/>
        <v/>
      </c>
      <c r="L70" s="8"/>
      <c r="M70" s="4" t="str" cm="1">
        <f t="array" ref="M70">IF(ISBLANK($B70),"",IFERROR(TRANSPOSE(_xlfn.UNIQUE(_xlfn._xlws.FILTER(Table1[Color],Table1[Item]=$B70))),""))</f>
        <v/>
      </c>
      <c r="N70" s="4"/>
      <c r="O70" s="4"/>
      <c r="P70" s="4"/>
      <c r="Q70" s="4"/>
      <c r="R70" s="4"/>
      <c r="S70" s="4"/>
      <c r="T70" s="4"/>
      <c r="U70" s="4"/>
      <c r="V70" s="4"/>
      <c r="W70" s="4"/>
      <c r="X70" s="9"/>
      <c r="Y70" s="8"/>
      <c r="Z70" s="4" t="str" cm="1">
        <f t="array" ref="Z70">IF(OR(ISBLANK($C70),ISBLANK($B70)),"",IFERROR(TRANSPOSE(_xlfn.UNIQUE(_xlfn._xlws.FILTER(Table1[Size],(Table1[Item]=$B70)*(Table1[Color]=$C70)))),""))</f>
        <v/>
      </c>
      <c r="AA70" s="4"/>
      <c r="AB70" s="4"/>
      <c r="AC70" s="4"/>
      <c r="AD70" s="4"/>
      <c r="AE70" s="4"/>
      <c r="AF70" s="4"/>
      <c r="AG70" s="4"/>
      <c r="AH70" s="4"/>
      <c r="AI70" s="4"/>
      <c r="AJ70" s="4"/>
      <c r="AK70" s="9"/>
    </row>
    <row r="71" spans="1:37" x14ac:dyDescent="0.3">
      <c r="A71" s="11"/>
      <c r="B71" s="11"/>
      <c r="C71" s="11"/>
      <c r="D71" s="12"/>
      <c r="E71" s="12"/>
      <c r="F71" s="12"/>
      <c r="G71" s="13" t="str" cm="1">
        <f t="array" ref="G71">_xlfn.IFNA(IF(OR(ISBLANK($B71),$D71="",$C71=""),"",INDEX(Table1[Item Cost],MATCH(1,(Items!$B71=Table1[Item])*($C71=Table1[Color])*(Items!$D71=Table1[Size]),0))),"")</f>
        <v/>
      </c>
      <c r="H71" s="13" t="str">
        <f t="shared" si="3"/>
        <v/>
      </c>
      <c r="I71" s="13" t="str">
        <f>IF(COUNTA(Payments!$A$7:$A$154)=0,"",IF(ISBLANK($A71),"",IF(ISNA(MATCH($A71,Payments!$A$7:$A$154,0)),"🚫 No","✔ Yes")))</f>
        <v/>
      </c>
      <c r="J71" s="5" t="str">
        <f t="shared" si="2"/>
        <v/>
      </c>
      <c r="L71" s="8"/>
      <c r="M71" s="4" t="str" cm="1">
        <f t="array" ref="M71">IF(ISBLANK($B71),"",IFERROR(TRANSPOSE(_xlfn.UNIQUE(_xlfn._xlws.FILTER(Table1[Color],Table1[Item]=$B71))),""))</f>
        <v/>
      </c>
      <c r="N71" s="4"/>
      <c r="O71" s="4"/>
      <c r="P71" s="4"/>
      <c r="Q71" s="4"/>
      <c r="R71" s="4"/>
      <c r="S71" s="4"/>
      <c r="T71" s="4"/>
      <c r="U71" s="4"/>
      <c r="V71" s="4"/>
      <c r="W71" s="4"/>
      <c r="X71" s="9"/>
      <c r="Y71" s="8"/>
      <c r="Z71" s="4" t="str" cm="1">
        <f t="array" ref="Z71">IF(OR(ISBLANK($C71),ISBLANK($B71)),"",IFERROR(TRANSPOSE(_xlfn.UNIQUE(_xlfn._xlws.FILTER(Table1[Size],(Table1[Item]=$B71)*(Table1[Color]=$C71)))),""))</f>
        <v/>
      </c>
      <c r="AA71" s="4"/>
      <c r="AB71" s="4"/>
      <c r="AC71" s="4"/>
      <c r="AD71" s="4"/>
      <c r="AE71" s="4"/>
      <c r="AF71" s="4"/>
      <c r="AG71" s="4"/>
      <c r="AH71" s="4"/>
      <c r="AI71" s="4"/>
      <c r="AJ71" s="4"/>
      <c r="AK71" s="9"/>
    </row>
    <row r="72" spans="1:37" x14ac:dyDescent="0.3">
      <c r="A72" s="11"/>
      <c r="B72" s="11"/>
      <c r="C72" s="11"/>
      <c r="D72" s="12"/>
      <c r="E72" s="12"/>
      <c r="F72" s="12"/>
      <c r="G72" s="13" t="str" cm="1">
        <f t="array" ref="G72">_xlfn.IFNA(IF(OR(ISBLANK($B72),$D72="",$C72=""),"",INDEX(Table1[Item Cost],MATCH(1,(Items!$B72=Table1[Item])*($C72=Table1[Color])*(Items!$D72=Table1[Size]),0))),"")</f>
        <v/>
      </c>
      <c r="H72" s="13" t="str">
        <f t="shared" si="3"/>
        <v/>
      </c>
      <c r="I72" s="13" t="str">
        <f>IF(COUNTA(Payments!$A$7:$A$154)=0,"",IF(ISBLANK($A72),"",IF(ISNA(MATCH($A72,Payments!$A$7:$A$154,0)),"🚫 No","✔ Yes")))</f>
        <v/>
      </c>
      <c r="J72" s="5" t="str">
        <f t="shared" si="2"/>
        <v/>
      </c>
      <c r="L72" s="8"/>
      <c r="M72" s="4" t="str" cm="1">
        <f t="array" ref="M72">IF(ISBLANK($B72),"",IFERROR(TRANSPOSE(_xlfn.UNIQUE(_xlfn._xlws.FILTER(Table1[Color],Table1[Item]=$B72))),""))</f>
        <v/>
      </c>
      <c r="N72" s="4"/>
      <c r="O72" s="4"/>
      <c r="P72" s="4"/>
      <c r="Q72" s="4"/>
      <c r="R72" s="4"/>
      <c r="S72" s="4"/>
      <c r="T72" s="4"/>
      <c r="U72" s="4"/>
      <c r="V72" s="4"/>
      <c r="W72" s="4"/>
      <c r="X72" s="9"/>
      <c r="Y72" s="8"/>
      <c r="Z72" s="4" t="str" cm="1">
        <f t="array" ref="Z72">IF(OR(ISBLANK($C72),ISBLANK($B72)),"",IFERROR(TRANSPOSE(_xlfn.UNIQUE(_xlfn._xlws.FILTER(Table1[Size],(Table1[Item]=$B72)*(Table1[Color]=$C72)))),""))</f>
        <v/>
      </c>
      <c r="AA72" s="4"/>
      <c r="AB72" s="4"/>
      <c r="AC72" s="4"/>
      <c r="AD72" s="4"/>
      <c r="AE72" s="4"/>
      <c r="AF72" s="4"/>
      <c r="AG72" s="4"/>
      <c r="AH72" s="4"/>
      <c r="AI72" s="4"/>
      <c r="AJ72" s="4"/>
      <c r="AK72" s="9"/>
    </row>
    <row r="73" spans="1:37" x14ac:dyDescent="0.3">
      <c r="A73" s="11"/>
      <c r="B73" s="11"/>
      <c r="C73" s="11"/>
      <c r="D73" s="12"/>
      <c r="E73" s="12"/>
      <c r="F73" s="12"/>
      <c r="G73" s="13" t="str" cm="1">
        <f t="array" ref="G73">_xlfn.IFNA(IF(OR(ISBLANK($B73),$D73="",$C73=""),"",INDEX(Table1[Item Cost],MATCH(1,(Items!$B73=Table1[Item])*($C73=Table1[Color])*(Items!$D73=Table1[Size]),0))),"")</f>
        <v/>
      </c>
      <c r="H73" s="13" t="str">
        <f t="shared" si="3"/>
        <v/>
      </c>
      <c r="I73" s="13" t="str">
        <f>IF(COUNTA(Payments!$A$7:$A$154)=0,"",IF(ISBLANK($A73),"",IF(ISNA(MATCH($A73,Payments!$A$7:$A$154,0)),"🚫 No","✔ Yes")))</f>
        <v/>
      </c>
      <c r="J73" s="5" t="str">
        <f t="shared" si="2"/>
        <v/>
      </c>
      <c r="L73" s="8"/>
      <c r="M73" s="4" t="str" cm="1">
        <f t="array" ref="M73">IF(ISBLANK($B73),"",IFERROR(TRANSPOSE(_xlfn.UNIQUE(_xlfn._xlws.FILTER(Table1[Color],Table1[Item]=$B73))),""))</f>
        <v/>
      </c>
      <c r="N73" s="4"/>
      <c r="O73" s="4"/>
      <c r="P73" s="4"/>
      <c r="Q73" s="4"/>
      <c r="R73" s="4"/>
      <c r="S73" s="4"/>
      <c r="T73" s="4"/>
      <c r="U73" s="4"/>
      <c r="V73" s="4"/>
      <c r="W73" s="4"/>
      <c r="X73" s="9"/>
      <c r="Y73" s="8"/>
      <c r="Z73" s="4" t="str" cm="1">
        <f t="array" ref="Z73">IF(OR(ISBLANK($C73),ISBLANK($B73)),"",IFERROR(TRANSPOSE(_xlfn.UNIQUE(_xlfn._xlws.FILTER(Table1[Size],(Table1[Item]=$B73)*(Table1[Color]=$C73)))),""))</f>
        <v/>
      </c>
      <c r="AA73" s="4"/>
      <c r="AB73" s="4"/>
      <c r="AC73" s="4"/>
      <c r="AD73" s="4"/>
      <c r="AE73" s="4"/>
      <c r="AF73" s="4"/>
      <c r="AG73" s="4"/>
      <c r="AH73" s="4"/>
      <c r="AI73" s="4"/>
      <c r="AJ73" s="4"/>
      <c r="AK73" s="9"/>
    </row>
    <row r="74" spans="1:37" x14ac:dyDescent="0.3">
      <c r="A74" s="11"/>
      <c r="B74" s="11"/>
      <c r="C74" s="11"/>
      <c r="D74" s="12"/>
      <c r="E74" s="12"/>
      <c r="F74" s="12"/>
      <c r="G74" s="13" t="str" cm="1">
        <f t="array" ref="G74">_xlfn.IFNA(IF(OR(ISBLANK($B74),$D74="",$C74=""),"",INDEX(Table1[Item Cost],MATCH(1,(Items!$B74=Table1[Item])*($C74=Table1[Color])*(Items!$D74=Table1[Size]),0))),"")</f>
        <v/>
      </c>
      <c r="H74" s="13" t="str">
        <f t="shared" si="3"/>
        <v/>
      </c>
      <c r="I74" s="13" t="str">
        <f>IF(COUNTA(Payments!$A$7:$A$154)=0,"",IF(ISBLANK($A74),"",IF(ISNA(MATCH($A74,Payments!$A$7:$A$154,0)),"🚫 No","✔ Yes")))</f>
        <v/>
      </c>
      <c r="J74" s="5" t="str">
        <f t="shared" si="2"/>
        <v/>
      </c>
      <c r="L74" s="8"/>
      <c r="M74" s="4" t="str" cm="1">
        <f t="array" ref="M74">IF(ISBLANK($B74),"",IFERROR(TRANSPOSE(_xlfn.UNIQUE(_xlfn._xlws.FILTER(Table1[Color],Table1[Item]=$B74))),""))</f>
        <v/>
      </c>
      <c r="N74" s="4"/>
      <c r="O74" s="4"/>
      <c r="P74" s="4"/>
      <c r="Q74" s="4"/>
      <c r="R74" s="4"/>
      <c r="S74" s="4"/>
      <c r="T74" s="4"/>
      <c r="U74" s="4"/>
      <c r="V74" s="4"/>
      <c r="W74" s="4"/>
      <c r="X74" s="9"/>
      <c r="Y74" s="8"/>
      <c r="Z74" s="4" t="str" cm="1">
        <f t="array" ref="Z74">IF(OR(ISBLANK($C74),ISBLANK($B74)),"",IFERROR(TRANSPOSE(_xlfn.UNIQUE(_xlfn._xlws.FILTER(Table1[Size],(Table1[Item]=$B74)*(Table1[Color]=$C74)))),""))</f>
        <v/>
      </c>
      <c r="AA74" s="4"/>
      <c r="AB74" s="4"/>
      <c r="AC74" s="4"/>
      <c r="AD74" s="4"/>
      <c r="AE74" s="4"/>
      <c r="AF74" s="4"/>
      <c r="AG74" s="4"/>
      <c r="AH74" s="4"/>
      <c r="AI74" s="4"/>
      <c r="AJ74" s="4"/>
      <c r="AK74" s="9"/>
    </row>
    <row r="75" spans="1:37" x14ac:dyDescent="0.3">
      <c r="A75" s="11"/>
      <c r="B75" s="11"/>
      <c r="C75" s="11"/>
      <c r="D75" s="12"/>
      <c r="E75" s="12"/>
      <c r="F75" s="12"/>
      <c r="G75" s="13" t="str" cm="1">
        <f t="array" ref="G75">_xlfn.IFNA(IF(OR(ISBLANK($B75),$D75="",$C75=""),"",INDEX(Table1[Item Cost],MATCH(1,(Items!$B75=Table1[Item])*($C75=Table1[Color])*(Items!$D75=Table1[Size]),0))),"")</f>
        <v/>
      </c>
      <c r="H75" s="13" t="str">
        <f t="shared" si="3"/>
        <v/>
      </c>
      <c r="I75" s="13" t="str">
        <f>IF(COUNTA(Payments!$A$7:$A$154)=0,"",IF(ISBLANK($A75),"",IF(ISNA(MATCH($A75,Payments!$A$7:$A$154,0)),"🚫 No","✔ Yes")))</f>
        <v/>
      </c>
      <c r="J75" s="5" t="str">
        <f t="shared" si="2"/>
        <v/>
      </c>
      <c r="L75" s="8"/>
      <c r="M75" s="4" t="str" cm="1">
        <f t="array" ref="M75">IF(ISBLANK($B75),"",IFERROR(TRANSPOSE(_xlfn.UNIQUE(_xlfn._xlws.FILTER(Table1[Color],Table1[Item]=$B75))),""))</f>
        <v/>
      </c>
      <c r="N75" s="4"/>
      <c r="O75" s="4"/>
      <c r="P75" s="4"/>
      <c r="Q75" s="4"/>
      <c r="R75" s="4"/>
      <c r="S75" s="4"/>
      <c r="T75" s="4"/>
      <c r="U75" s="4"/>
      <c r="V75" s="4"/>
      <c r="W75" s="4"/>
      <c r="X75" s="9"/>
      <c r="Y75" s="8"/>
      <c r="Z75" s="4" t="str" cm="1">
        <f t="array" ref="Z75">IF(OR(ISBLANK($C75),ISBLANK($B75)),"",IFERROR(TRANSPOSE(_xlfn.UNIQUE(_xlfn._xlws.FILTER(Table1[Size],(Table1[Item]=$B75)*(Table1[Color]=$C75)))),""))</f>
        <v/>
      </c>
      <c r="AA75" s="4"/>
      <c r="AB75" s="4"/>
      <c r="AC75" s="4"/>
      <c r="AD75" s="4"/>
      <c r="AE75" s="4"/>
      <c r="AF75" s="4"/>
      <c r="AG75" s="4"/>
      <c r="AH75" s="4"/>
      <c r="AI75" s="4"/>
      <c r="AJ75" s="4"/>
      <c r="AK75" s="9"/>
    </row>
    <row r="76" spans="1:37" x14ac:dyDescent="0.3">
      <c r="A76" s="11"/>
      <c r="B76" s="11"/>
      <c r="C76" s="11"/>
      <c r="D76" s="12"/>
      <c r="E76" s="12"/>
      <c r="F76" s="12"/>
      <c r="G76" s="13" t="str" cm="1">
        <f t="array" ref="G76">_xlfn.IFNA(IF(OR(ISBLANK($B76),$D76="",$C76=""),"",INDEX(Table1[Item Cost],MATCH(1,(Items!$B76=Table1[Item])*($C76=Table1[Color])*(Items!$D76=Table1[Size]),0))),"")</f>
        <v/>
      </c>
      <c r="H76" s="13" t="str">
        <f t="shared" si="3"/>
        <v/>
      </c>
      <c r="I76" s="13" t="str">
        <f>IF(COUNTA(Payments!$A$7:$A$154)=0,"",IF(ISBLANK($A76),"",IF(ISNA(MATCH($A76,Payments!$A$7:$A$154,0)),"🚫 No","✔ Yes")))</f>
        <v/>
      </c>
      <c r="J76" s="5" t="str">
        <f t="shared" si="2"/>
        <v/>
      </c>
      <c r="L76" s="8"/>
      <c r="M76" s="4" t="str" cm="1">
        <f t="array" ref="M76">IF(ISBLANK($B76),"",IFERROR(TRANSPOSE(_xlfn.UNIQUE(_xlfn._xlws.FILTER(Table1[Color],Table1[Item]=$B76))),""))</f>
        <v/>
      </c>
      <c r="N76" s="4"/>
      <c r="O76" s="4"/>
      <c r="P76" s="4"/>
      <c r="Q76" s="4"/>
      <c r="R76" s="4"/>
      <c r="S76" s="4"/>
      <c r="T76" s="4"/>
      <c r="U76" s="4"/>
      <c r="V76" s="4"/>
      <c r="W76" s="4"/>
      <c r="X76" s="9"/>
      <c r="Y76" s="8"/>
      <c r="Z76" s="4" t="str" cm="1">
        <f t="array" ref="Z76">IF(OR(ISBLANK($C76),ISBLANK($B76)),"",IFERROR(TRANSPOSE(_xlfn.UNIQUE(_xlfn._xlws.FILTER(Table1[Size],(Table1[Item]=$B76)*(Table1[Color]=$C76)))),""))</f>
        <v/>
      </c>
      <c r="AA76" s="4"/>
      <c r="AB76" s="4"/>
      <c r="AC76" s="4"/>
      <c r="AD76" s="4"/>
      <c r="AE76" s="4"/>
      <c r="AF76" s="4"/>
      <c r="AG76" s="4"/>
      <c r="AH76" s="4"/>
      <c r="AI76" s="4"/>
      <c r="AJ76" s="4"/>
      <c r="AK76" s="9"/>
    </row>
    <row r="77" spans="1:37" x14ac:dyDescent="0.3">
      <c r="A77" s="11"/>
      <c r="B77" s="11"/>
      <c r="C77" s="11"/>
      <c r="D77" s="12"/>
      <c r="E77" s="12"/>
      <c r="F77" s="12"/>
      <c r="G77" s="13" t="str" cm="1">
        <f t="array" ref="G77">_xlfn.IFNA(IF(OR(ISBLANK($B77),$D77="",$C77=""),"",INDEX(Table1[Item Cost],MATCH(1,(Items!$B77=Table1[Item])*($C77=Table1[Color])*(Items!$D77=Table1[Size]),0))),"")</f>
        <v/>
      </c>
      <c r="H77" s="13" t="str">
        <f t="shared" si="3"/>
        <v/>
      </c>
      <c r="I77" s="13" t="str">
        <f>IF(COUNTA(Payments!$A$7:$A$154)=0,"",IF(ISBLANK($A77),"",IF(ISNA(MATCH($A77,Payments!$A$7:$A$154,0)),"🚫 No","✔ Yes")))</f>
        <v/>
      </c>
      <c r="J77" s="5" t="str">
        <f t="shared" si="2"/>
        <v/>
      </c>
      <c r="L77" s="8"/>
      <c r="M77" s="4" t="str" cm="1">
        <f t="array" ref="M77">IF(ISBLANK($B77),"",IFERROR(TRANSPOSE(_xlfn.UNIQUE(_xlfn._xlws.FILTER(Table1[Color],Table1[Item]=$B77))),""))</f>
        <v/>
      </c>
      <c r="N77" s="4"/>
      <c r="O77" s="4"/>
      <c r="P77" s="4"/>
      <c r="Q77" s="4"/>
      <c r="R77" s="4"/>
      <c r="S77" s="4"/>
      <c r="T77" s="4"/>
      <c r="U77" s="4"/>
      <c r="V77" s="4"/>
      <c r="W77" s="4"/>
      <c r="X77" s="9"/>
      <c r="Y77" s="8"/>
      <c r="Z77" s="4" t="str" cm="1">
        <f t="array" ref="Z77">IF(OR(ISBLANK($C77),ISBLANK($B77)),"",IFERROR(TRANSPOSE(_xlfn.UNIQUE(_xlfn._xlws.FILTER(Table1[Size],(Table1[Item]=$B77)*(Table1[Color]=$C77)))),""))</f>
        <v/>
      </c>
      <c r="AA77" s="4"/>
      <c r="AB77" s="4"/>
      <c r="AC77" s="4"/>
      <c r="AD77" s="4"/>
      <c r="AE77" s="4"/>
      <c r="AF77" s="4"/>
      <c r="AG77" s="4"/>
      <c r="AH77" s="4"/>
      <c r="AI77" s="4"/>
      <c r="AJ77" s="4"/>
      <c r="AK77" s="9"/>
    </row>
    <row r="78" spans="1:37" x14ac:dyDescent="0.3">
      <c r="A78" s="11"/>
      <c r="B78" s="11"/>
      <c r="C78" s="11"/>
      <c r="D78" s="12"/>
      <c r="E78" s="12"/>
      <c r="F78" s="12"/>
      <c r="G78" s="13" t="str" cm="1">
        <f t="array" ref="G78">_xlfn.IFNA(IF(OR(ISBLANK($B78),$D78="",$C78=""),"",INDEX(Table1[Item Cost],MATCH(1,(Items!$B78=Table1[Item])*($C78=Table1[Color])*(Items!$D78=Table1[Size]),0))),"")</f>
        <v/>
      </c>
      <c r="H78" s="13" t="str">
        <f t="shared" si="3"/>
        <v/>
      </c>
      <c r="I78" s="13" t="str">
        <f>IF(COUNTA(Payments!$A$7:$A$154)=0,"",IF(ISBLANK($A78),"",IF(ISNA(MATCH($A78,Payments!$A$7:$A$154,0)),"🚫 No","✔ Yes")))</f>
        <v/>
      </c>
      <c r="J78" s="5" t="str">
        <f t="shared" si="2"/>
        <v/>
      </c>
      <c r="L78" s="8"/>
      <c r="M78" s="4" t="str" cm="1">
        <f t="array" ref="M78">IF(ISBLANK($B78),"",IFERROR(TRANSPOSE(_xlfn.UNIQUE(_xlfn._xlws.FILTER(Table1[Color],Table1[Item]=$B78))),""))</f>
        <v/>
      </c>
      <c r="N78" s="4"/>
      <c r="O78" s="4"/>
      <c r="P78" s="4"/>
      <c r="Q78" s="4"/>
      <c r="R78" s="4"/>
      <c r="S78" s="4"/>
      <c r="T78" s="4"/>
      <c r="U78" s="4"/>
      <c r="V78" s="4"/>
      <c r="W78" s="4"/>
      <c r="X78" s="9"/>
      <c r="Y78" s="8"/>
      <c r="Z78" s="4" t="str" cm="1">
        <f t="array" ref="Z78">IF(OR(ISBLANK($C78),ISBLANK($B78)),"",IFERROR(TRANSPOSE(_xlfn.UNIQUE(_xlfn._xlws.FILTER(Table1[Size],(Table1[Item]=$B78)*(Table1[Color]=$C78)))),""))</f>
        <v/>
      </c>
      <c r="AA78" s="4"/>
      <c r="AB78" s="4"/>
      <c r="AC78" s="4"/>
      <c r="AD78" s="4"/>
      <c r="AE78" s="4"/>
      <c r="AF78" s="4"/>
      <c r="AG78" s="4"/>
      <c r="AH78" s="4"/>
      <c r="AI78" s="4"/>
      <c r="AJ78" s="4"/>
      <c r="AK78" s="9"/>
    </row>
    <row r="79" spans="1:37" x14ac:dyDescent="0.3">
      <c r="A79" s="11"/>
      <c r="B79" s="11"/>
      <c r="C79" s="11"/>
      <c r="D79" s="12"/>
      <c r="E79" s="12"/>
      <c r="F79" s="12"/>
      <c r="G79" s="13" t="str" cm="1">
        <f t="array" ref="G79">_xlfn.IFNA(IF(OR(ISBLANK($B79),$D79="",$C79=""),"",INDEX(Table1[Item Cost],MATCH(1,(Items!$B79=Table1[Item])*($C79=Table1[Color])*(Items!$D79=Table1[Size]),0))),"")</f>
        <v/>
      </c>
      <c r="H79" s="13" t="str">
        <f t="shared" si="3"/>
        <v/>
      </c>
      <c r="I79" s="13" t="str">
        <f>IF(COUNTA(Payments!$A$7:$A$154)=0,"",IF(ISBLANK($A79),"",IF(ISNA(MATCH($A79,Payments!$A$7:$A$154,0)),"🚫 No","✔ Yes")))</f>
        <v/>
      </c>
      <c r="J79" s="5" t="str">
        <f t="shared" si="2"/>
        <v/>
      </c>
      <c r="L79" s="8"/>
      <c r="M79" s="4" t="str" cm="1">
        <f t="array" ref="M79">IF(ISBLANK($B79),"",IFERROR(TRANSPOSE(_xlfn.UNIQUE(_xlfn._xlws.FILTER(Table1[Color],Table1[Item]=$B79))),""))</f>
        <v/>
      </c>
      <c r="N79" s="4"/>
      <c r="O79" s="4"/>
      <c r="P79" s="4"/>
      <c r="Q79" s="4"/>
      <c r="R79" s="4"/>
      <c r="S79" s="4"/>
      <c r="T79" s="4"/>
      <c r="U79" s="4"/>
      <c r="V79" s="4"/>
      <c r="W79" s="4"/>
      <c r="X79" s="9"/>
      <c r="Y79" s="8"/>
      <c r="Z79" s="4" t="str" cm="1">
        <f t="array" ref="Z79">IF(OR(ISBLANK($C79),ISBLANK($B79)),"",IFERROR(TRANSPOSE(_xlfn.UNIQUE(_xlfn._xlws.FILTER(Table1[Size],(Table1[Item]=$B79)*(Table1[Color]=$C79)))),""))</f>
        <v/>
      </c>
      <c r="AA79" s="4"/>
      <c r="AB79" s="4"/>
      <c r="AC79" s="4"/>
      <c r="AD79" s="4"/>
      <c r="AE79" s="4"/>
      <c r="AF79" s="4"/>
      <c r="AG79" s="4"/>
      <c r="AH79" s="4"/>
      <c r="AI79" s="4"/>
      <c r="AJ79" s="4"/>
      <c r="AK79" s="9"/>
    </row>
    <row r="80" spans="1:37" x14ac:dyDescent="0.3">
      <c r="A80" s="11"/>
      <c r="B80" s="11"/>
      <c r="C80" s="11"/>
      <c r="D80" s="12"/>
      <c r="E80" s="12"/>
      <c r="F80" s="12"/>
      <c r="G80" s="13" t="str" cm="1">
        <f t="array" ref="G80">_xlfn.IFNA(IF(OR(ISBLANK($B80),$D80="",$C80=""),"",INDEX(Table1[Item Cost],MATCH(1,(Items!$B80=Table1[Item])*($C80=Table1[Color])*(Items!$D80=Table1[Size]),0))),"")</f>
        <v/>
      </c>
      <c r="H80" s="13" t="str">
        <f t="shared" si="3"/>
        <v/>
      </c>
      <c r="I80" s="13" t="str">
        <f>IF(COUNTA(Payments!$A$7:$A$154)=0,"",IF(ISBLANK($A80),"",IF(ISNA(MATCH($A80,Payments!$A$7:$A$154,0)),"🚫 No","✔ Yes")))</f>
        <v/>
      </c>
      <c r="J80" s="5" t="str">
        <f t="shared" si="2"/>
        <v/>
      </c>
      <c r="L80" s="8"/>
      <c r="M80" s="4" t="str" cm="1">
        <f t="array" ref="M80">IF(ISBLANK($B80),"",IFERROR(TRANSPOSE(_xlfn.UNIQUE(_xlfn._xlws.FILTER(Table1[Color],Table1[Item]=$B80))),""))</f>
        <v/>
      </c>
      <c r="N80" s="4"/>
      <c r="O80" s="4"/>
      <c r="P80" s="4"/>
      <c r="Q80" s="4"/>
      <c r="R80" s="4"/>
      <c r="S80" s="4"/>
      <c r="T80" s="4"/>
      <c r="U80" s="4"/>
      <c r="V80" s="4"/>
      <c r="W80" s="4"/>
      <c r="X80" s="9"/>
      <c r="Y80" s="8"/>
      <c r="Z80" s="4" t="str" cm="1">
        <f t="array" ref="Z80">IF(OR(ISBLANK($C80),ISBLANK($B80)),"",IFERROR(TRANSPOSE(_xlfn.UNIQUE(_xlfn._xlws.FILTER(Table1[Size],(Table1[Item]=$B80)*(Table1[Color]=$C80)))),""))</f>
        <v/>
      </c>
      <c r="AA80" s="4"/>
      <c r="AB80" s="4"/>
      <c r="AC80" s="4"/>
      <c r="AD80" s="4"/>
      <c r="AE80" s="4"/>
      <c r="AF80" s="4"/>
      <c r="AG80" s="4"/>
      <c r="AH80" s="4"/>
      <c r="AI80" s="4"/>
      <c r="AJ80" s="4"/>
      <c r="AK80" s="9"/>
    </row>
    <row r="81" spans="1:37" x14ac:dyDescent="0.3">
      <c r="A81" s="11"/>
      <c r="B81" s="11"/>
      <c r="C81" s="11"/>
      <c r="D81" s="12"/>
      <c r="E81" s="12"/>
      <c r="F81" s="12"/>
      <c r="G81" s="13" t="str" cm="1">
        <f t="array" ref="G81">_xlfn.IFNA(IF(OR(ISBLANK($B81),$D81="",$C81=""),"",INDEX(Table1[Item Cost],MATCH(1,(Items!$B81=Table1[Item])*($C81=Table1[Color])*(Items!$D81=Table1[Size]),0))),"")</f>
        <v/>
      </c>
      <c r="H81" s="13" t="str">
        <f t="shared" si="3"/>
        <v/>
      </c>
      <c r="I81" s="13" t="str">
        <f>IF(COUNTA(Payments!$A$7:$A$154)=0,"",IF(ISBLANK($A81),"",IF(ISNA(MATCH($A81,Payments!$A$7:$A$154,0)),"🚫 No","✔ Yes")))</f>
        <v/>
      </c>
      <c r="J81" s="5" t="str">
        <f t="shared" si="2"/>
        <v/>
      </c>
      <c r="L81" s="8"/>
      <c r="M81" s="4" t="str" cm="1">
        <f t="array" ref="M81">IF(ISBLANK($B81),"",IFERROR(TRANSPOSE(_xlfn.UNIQUE(_xlfn._xlws.FILTER(Table1[Color],Table1[Item]=$B81))),""))</f>
        <v/>
      </c>
      <c r="N81" s="4"/>
      <c r="O81" s="4"/>
      <c r="P81" s="4"/>
      <c r="Q81" s="4"/>
      <c r="R81" s="4"/>
      <c r="S81" s="4"/>
      <c r="T81" s="4"/>
      <c r="U81" s="4"/>
      <c r="V81" s="4"/>
      <c r="W81" s="4"/>
      <c r="X81" s="9"/>
      <c r="Y81" s="8"/>
      <c r="Z81" s="4" t="str" cm="1">
        <f t="array" ref="Z81">IF(OR(ISBLANK($C81),ISBLANK($B81)),"",IFERROR(TRANSPOSE(_xlfn.UNIQUE(_xlfn._xlws.FILTER(Table1[Size],(Table1[Item]=$B81)*(Table1[Color]=$C81)))),""))</f>
        <v/>
      </c>
      <c r="AA81" s="4"/>
      <c r="AB81" s="4"/>
      <c r="AC81" s="4"/>
      <c r="AD81" s="4"/>
      <c r="AE81" s="4"/>
      <c r="AF81" s="4"/>
      <c r="AG81" s="4"/>
      <c r="AH81" s="4"/>
      <c r="AI81" s="4"/>
      <c r="AJ81" s="4"/>
      <c r="AK81" s="9"/>
    </row>
    <row r="82" spans="1:37" x14ac:dyDescent="0.3">
      <c r="A82" s="11"/>
      <c r="B82" s="11"/>
      <c r="C82" s="11"/>
      <c r="D82" s="12"/>
      <c r="E82" s="12"/>
      <c r="F82" s="12"/>
      <c r="G82" s="13" t="str" cm="1">
        <f t="array" ref="G82">_xlfn.IFNA(IF(OR(ISBLANK($B82),$D82="",$C82=""),"",INDEX(Table1[Item Cost],MATCH(1,(Items!$B82=Table1[Item])*($C82=Table1[Color])*(Items!$D82=Table1[Size]),0))),"")</f>
        <v/>
      </c>
      <c r="H82" s="13" t="str">
        <f t="shared" si="3"/>
        <v/>
      </c>
      <c r="I82" s="13" t="str">
        <f>IF(COUNTA(Payments!$A$7:$A$154)=0,"",IF(ISBLANK($A82),"",IF(ISNA(MATCH($A82,Payments!$A$7:$A$154,0)),"🚫 No","✔ Yes")))</f>
        <v/>
      </c>
      <c r="J82" s="5" t="str">
        <f t="shared" si="2"/>
        <v/>
      </c>
      <c r="L82" s="8"/>
      <c r="M82" s="4" t="str" cm="1">
        <f t="array" ref="M82">IF(ISBLANK($B82),"",IFERROR(TRANSPOSE(_xlfn.UNIQUE(_xlfn._xlws.FILTER(Table1[Color],Table1[Item]=$B82))),""))</f>
        <v/>
      </c>
      <c r="N82" s="4"/>
      <c r="O82" s="4"/>
      <c r="P82" s="4"/>
      <c r="Q82" s="4"/>
      <c r="R82" s="4"/>
      <c r="S82" s="4"/>
      <c r="T82" s="4"/>
      <c r="U82" s="4"/>
      <c r="V82" s="4"/>
      <c r="W82" s="4"/>
      <c r="X82" s="9"/>
      <c r="Y82" s="8"/>
      <c r="Z82" s="4" t="str" cm="1">
        <f t="array" ref="Z82">IF(OR(ISBLANK($C82),ISBLANK($B82)),"",IFERROR(TRANSPOSE(_xlfn.UNIQUE(_xlfn._xlws.FILTER(Table1[Size],(Table1[Item]=$B82)*(Table1[Color]=$C82)))),""))</f>
        <v/>
      </c>
      <c r="AA82" s="4"/>
      <c r="AB82" s="4"/>
      <c r="AC82" s="4"/>
      <c r="AD82" s="4"/>
      <c r="AE82" s="4"/>
      <c r="AF82" s="4"/>
      <c r="AG82" s="4"/>
      <c r="AH82" s="4"/>
      <c r="AI82" s="4"/>
      <c r="AJ82" s="4"/>
      <c r="AK82" s="9"/>
    </row>
    <row r="83" spans="1:37" x14ac:dyDescent="0.3">
      <c r="A83" s="11"/>
      <c r="B83" s="11"/>
      <c r="C83" s="11"/>
      <c r="D83" s="12"/>
      <c r="E83" s="12"/>
      <c r="F83" s="12"/>
      <c r="G83" s="13" t="str" cm="1">
        <f t="array" ref="G83">_xlfn.IFNA(IF(OR(ISBLANK($B83),$D83="",$C83=""),"",INDEX(Table1[Item Cost],MATCH(1,(Items!$B83=Table1[Item])*($C83=Table1[Color])*(Items!$D83=Table1[Size]),0))),"")</f>
        <v/>
      </c>
      <c r="H83" s="13" t="str">
        <f t="shared" si="3"/>
        <v/>
      </c>
      <c r="I83" s="13" t="str">
        <f>IF(COUNTA(Payments!$A$7:$A$154)=0,"",IF(ISBLANK($A83),"",IF(ISNA(MATCH($A83,Payments!$A$7:$A$154,0)),"🚫 No","✔ Yes")))</f>
        <v/>
      </c>
      <c r="J83" s="5" t="str">
        <f t="shared" si="2"/>
        <v/>
      </c>
      <c r="L83" s="8"/>
      <c r="M83" s="4" t="str" cm="1">
        <f t="array" ref="M83">IF(ISBLANK($B83),"",IFERROR(TRANSPOSE(_xlfn.UNIQUE(_xlfn._xlws.FILTER(Table1[Color],Table1[Item]=$B83))),""))</f>
        <v/>
      </c>
      <c r="N83" s="4"/>
      <c r="O83" s="4"/>
      <c r="P83" s="4"/>
      <c r="Q83" s="4"/>
      <c r="R83" s="4"/>
      <c r="S83" s="4"/>
      <c r="T83" s="4"/>
      <c r="U83" s="4"/>
      <c r="V83" s="4"/>
      <c r="W83" s="4"/>
      <c r="X83" s="9"/>
      <c r="Y83" s="8"/>
      <c r="Z83" s="4" t="str" cm="1">
        <f t="array" ref="Z83">IF(OR(ISBLANK($C83),ISBLANK($B83)),"",IFERROR(TRANSPOSE(_xlfn.UNIQUE(_xlfn._xlws.FILTER(Table1[Size],(Table1[Item]=$B83)*(Table1[Color]=$C83)))),""))</f>
        <v/>
      </c>
      <c r="AA83" s="4"/>
      <c r="AB83" s="4"/>
      <c r="AC83" s="4"/>
      <c r="AD83" s="4"/>
      <c r="AE83" s="4"/>
      <c r="AF83" s="4"/>
      <c r="AG83" s="4"/>
      <c r="AH83" s="4"/>
      <c r="AI83" s="4"/>
      <c r="AJ83" s="4"/>
      <c r="AK83" s="9"/>
    </row>
    <row r="84" spans="1:37" x14ac:dyDescent="0.3">
      <c r="A84" s="11"/>
      <c r="B84" s="11"/>
      <c r="C84" s="11"/>
      <c r="D84" s="12"/>
      <c r="E84" s="12"/>
      <c r="F84" s="12"/>
      <c r="G84" s="13" t="str" cm="1">
        <f t="array" ref="G84">_xlfn.IFNA(IF(OR(ISBLANK($B84),$D84="",$C84=""),"",INDEX(Table1[Item Cost],MATCH(1,(Items!$B84=Table1[Item])*($C84=Table1[Color])*(Items!$D84=Table1[Size]),0))),"")</f>
        <v/>
      </c>
      <c r="H84" s="13" t="str">
        <f t="shared" si="3"/>
        <v/>
      </c>
      <c r="I84" s="13" t="str">
        <f>IF(COUNTA(Payments!$A$7:$A$154)=0,"",IF(ISBLANK($A84),"",IF(ISNA(MATCH($A84,Payments!$A$7:$A$154,0)),"🚫 No","✔ Yes")))</f>
        <v/>
      </c>
      <c r="J84" s="5" t="str">
        <f t="shared" si="2"/>
        <v/>
      </c>
      <c r="L84" s="8"/>
      <c r="M84" s="4" t="str" cm="1">
        <f t="array" ref="M84">IF(ISBLANK($B84),"",IFERROR(TRANSPOSE(_xlfn.UNIQUE(_xlfn._xlws.FILTER(Table1[Color],Table1[Item]=$B84))),""))</f>
        <v/>
      </c>
      <c r="N84" s="4"/>
      <c r="O84" s="4"/>
      <c r="P84" s="4"/>
      <c r="Q84" s="4"/>
      <c r="R84" s="4"/>
      <c r="S84" s="4"/>
      <c r="T84" s="4"/>
      <c r="U84" s="4"/>
      <c r="V84" s="4"/>
      <c r="W84" s="4"/>
      <c r="X84" s="9"/>
      <c r="Y84" s="8"/>
      <c r="Z84" s="4" t="str" cm="1">
        <f t="array" ref="Z84">IF(OR(ISBLANK($C84),ISBLANK($B84)),"",IFERROR(TRANSPOSE(_xlfn.UNIQUE(_xlfn._xlws.FILTER(Table1[Size],(Table1[Item]=$B84)*(Table1[Color]=$C84)))),""))</f>
        <v/>
      </c>
      <c r="AA84" s="4"/>
      <c r="AB84" s="4"/>
      <c r="AC84" s="4"/>
      <c r="AD84" s="4"/>
      <c r="AE84" s="4"/>
      <c r="AF84" s="4"/>
      <c r="AG84" s="4"/>
      <c r="AH84" s="4"/>
      <c r="AI84" s="4"/>
      <c r="AJ84" s="4"/>
      <c r="AK84" s="9"/>
    </row>
    <row r="85" spans="1:37" x14ac:dyDescent="0.3">
      <c r="A85" s="11"/>
      <c r="B85" s="11"/>
      <c r="C85" s="11"/>
      <c r="D85" s="12"/>
      <c r="E85" s="12"/>
      <c r="F85" s="12"/>
      <c r="G85" s="13" t="str" cm="1">
        <f t="array" ref="G85">_xlfn.IFNA(IF(OR(ISBLANK($B85),$D85="",$C85=""),"",INDEX(Table1[Item Cost],MATCH(1,(Items!$B85=Table1[Item])*($C85=Table1[Color])*(Items!$D85=Table1[Size]),0))),"")</f>
        <v/>
      </c>
      <c r="H85" s="13" t="str">
        <f t="shared" si="3"/>
        <v/>
      </c>
      <c r="I85" s="13" t="str">
        <f>IF(COUNTA(Payments!$A$7:$A$154)=0,"",IF(ISBLANK($A85),"",IF(ISNA(MATCH($A85,Payments!$A$7:$A$154,0)),"🚫 No","✔ Yes")))</f>
        <v/>
      </c>
      <c r="J85" s="5" t="str">
        <f t="shared" si="2"/>
        <v/>
      </c>
      <c r="L85" s="8"/>
      <c r="M85" s="4" t="str" cm="1">
        <f t="array" ref="M85">IF(ISBLANK($B85),"",IFERROR(TRANSPOSE(_xlfn.UNIQUE(_xlfn._xlws.FILTER(Table1[Color],Table1[Item]=$B85))),""))</f>
        <v/>
      </c>
      <c r="N85" s="4"/>
      <c r="O85" s="4"/>
      <c r="P85" s="4"/>
      <c r="Q85" s="4"/>
      <c r="R85" s="4"/>
      <c r="S85" s="4"/>
      <c r="T85" s="4"/>
      <c r="U85" s="4"/>
      <c r="V85" s="4"/>
      <c r="W85" s="4"/>
      <c r="X85" s="9"/>
      <c r="Y85" s="8"/>
      <c r="Z85" s="4" t="str" cm="1">
        <f t="array" ref="Z85">IF(OR(ISBLANK($C85),ISBLANK($B85)),"",IFERROR(TRANSPOSE(_xlfn.UNIQUE(_xlfn._xlws.FILTER(Table1[Size],(Table1[Item]=$B85)*(Table1[Color]=$C85)))),""))</f>
        <v/>
      </c>
      <c r="AA85" s="4"/>
      <c r="AB85" s="4"/>
      <c r="AC85" s="4"/>
      <c r="AD85" s="4"/>
      <c r="AE85" s="4"/>
      <c r="AF85" s="4"/>
      <c r="AG85" s="4"/>
      <c r="AH85" s="4"/>
      <c r="AI85" s="4"/>
      <c r="AJ85" s="4"/>
      <c r="AK85" s="9"/>
    </row>
    <row r="86" spans="1:37" x14ac:dyDescent="0.3">
      <c r="A86" s="11"/>
      <c r="B86" s="11"/>
      <c r="C86" s="11"/>
      <c r="D86" s="12"/>
      <c r="E86" s="12"/>
      <c r="F86" s="12"/>
      <c r="G86" s="13" t="str" cm="1">
        <f t="array" ref="G86">_xlfn.IFNA(IF(OR(ISBLANK($B86),$D86="",$C86=""),"",INDEX(Table1[Item Cost],MATCH(1,(Items!$B86=Table1[Item])*($C86=Table1[Color])*(Items!$D86=Table1[Size]),0))),"")</f>
        <v/>
      </c>
      <c r="H86" s="13" t="str">
        <f t="shared" si="3"/>
        <v/>
      </c>
      <c r="I86" s="13" t="str">
        <f>IF(COUNTA(Payments!$A$7:$A$154)=0,"",IF(ISBLANK($A86),"",IF(ISNA(MATCH($A86,Payments!$A$7:$A$154,0)),"🚫 No","✔ Yes")))</f>
        <v/>
      </c>
      <c r="J86" s="5" t="str">
        <f t="shared" si="2"/>
        <v/>
      </c>
      <c r="L86" s="8"/>
      <c r="M86" s="4" t="str" cm="1">
        <f t="array" ref="M86">IF(ISBLANK($B86),"",IFERROR(TRANSPOSE(_xlfn.UNIQUE(_xlfn._xlws.FILTER(Table1[Color],Table1[Item]=$B86))),""))</f>
        <v/>
      </c>
      <c r="N86" s="4"/>
      <c r="O86" s="4"/>
      <c r="P86" s="4"/>
      <c r="Q86" s="4"/>
      <c r="R86" s="4"/>
      <c r="S86" s="4"/>
      <c r="T86" s="4"/>
      <c r="U86" s="4"/>
      <c r="V86" s="4"/>
      <c r="W86" s="4"/>
      <c r="X86" s="9"/>
      <c r="Y86" s="8"/>
      <c r="Z86" s="4" t="str" cm="1">
        <f t="array" ref="Z86">IF(OR(ISBLANK($C86),ISBLANK($B86)),"",IFERROR(TRANSPOSE(_xlfn.UNIQUE(_xlfn._xlws.FILTER(Table1[Size],(Table1[Item]=$B86)*(Table1[Color]=$C86)))),""))</f>
        <v/>
      </c>
      <c r="AA86" s="4"/>
      <c r="AB86" s="4"/>
      <c r="AC86" s="4"/>
      <c r="AD86" s="4"/>
      <c r="AE86" s="4"/>
      <c r="AF86" s="4"/>
      <c r="AG86" s="4"/>
      <c r="AH86" s="4"/>
      <c r="AI86" s="4"/>
      <c r="AJ86" s="4"/>
      <c r="AK86" s="9"/>
    </row>
    <row r="87" spans="1:37" x14ac:dyDescent="0.3">
      <c r="A87" s="11"/>
      <c r="B87" s="11"/>
      <c r="C87" s="11"/>
      <c r="D87" s="12"/>
      <c r="E87" s="12"/>
      <c r="F87" s="12"/>
      <c r="G87" s="13" t="str" cm="1">
        <f t="array" ref="G87">_xlfn.IFNA(IF(OR(ISBLANK($B87),$D87="",$C87=""),"",INDEX(Table1[Item Cost],MATCH(1,(Items!$B87=Table1[Item])*($C87=Table1[Color])*(Items!$D87=Table1[Size]),0))),"")</f>
        <v/>
      </c>
      <c r="H87" s="13" t="str">
        <f t="shared" si="3"/>
        <v/>
      </c>
      <c r="I87" s="13" t="str">
        <f>IF(COUNTA(Payments!$A$7:$A$154)=0,"",IF(ISBLANK($A87),"",IF(ISNA(MATCH($A87,Payments!$A$7:$A$154,0)),"🚫 No","✔ Yes")))</f>
        <v/>
      </c>
      <c r="J87" s="5" t="str">
        <f t="shared" si="2"/>
        <v/>
      </c>
      <c r="L87" s="8"/>
      <c r="M87" s="4" t="str" cm="1">
        <f t="array" ref="M87">IF(ISBLANK($B87),"",IFERROR(TRANSPOSE(_xlfn.UNIQUE(_xlfn._xlws.FILTER(Table1[Color],Table1[Item]=$B87))),""))</f>
        <v/>
      </c>
      <c r="N87" s="4"/>
      <c r="O87" s="4"/>
      <c r="P87" s="4"/>
      <c r="Q87" s="4"/>
      <c r="R87" s="4"/>
      <c r="S87" s="4"/>
      <c r="T87" s="4"/>
      <c r="U87" s="4"/>
      <c r="V87" s="4"/>
      <c r="W87" s="4"/>
      <c r="X87" s="9"/>
      <c r="Y87" s="8"/>
      <c r="Z87" s="4" t="str" cm="1">
        <f t="array" ref="Z87">IF(OR(ISBLANK($C87),ISBLANK($B87)),"",IFERROR(TRANSPOSE(_xlfn.UNIQUE(_xlfn._xlws.FILTER(Table1[Size],(Table1[Item]=$B87)*(Table1[Color]=$C87)))),""))</f>
        <v/>
      </c>
      <c r="AA87" s="4"/>
      <c r="AB87" s="4"/>
      <c r="AC87" s="4"/>
      <c r="AD87" s="4"/>
      <c r="AE87" s="4"/>
      <c r="AF87" s="4"/>
      <c r="AG87" s="4"/>
      <c r="AH87" s="4"/>
      <c r="AI87" s="4"/>
      <c r="AJ87" s="4"/>
      <c r="AK87" s="9"/>
    </row>
    <row r="88" spans="1:37" x14ac:dyDescent="0.3">
      <c r="A88" s="11"/>
      <c r="B88" s="11"/>
      <c r="C88" s="11"/>
      <c r="D88" s="12"/>
      <c r="E88" s="12"/>
      <c r="F88" s="12"/>
      <c r="G88" s="13" t="str" cm="1">
        <f t="array" ref="G88">_xlfn.IFNA(IF(OR(ISBLANK($B88),$D88="",$C88=""),"",INDEX(Table1[Item Cost],MATCH(1,(Items!$B88=Table1[Item])*($C88=Table1[Color])*(Items!$D88=Table1[Size]),0))),"")</f>
        <v/>
      </c>
      <c r="H88" s="13" t="str">
        <f t="shared" si="3"/>
        <v/>
      </c>
      <c r="I88" s="13" t="str">
        <f>IF(COUNTA(Payments!$A$7:$A$154)=0,"",IF(ISBLANK($A88),"",IF(ISNA(MATCH($A88,Payments!$A$7:$A$154,0)),"🚫 No","✔ Yes")))</f>
        <v/>
      </c>
      <c r="J88" s="5" t="str">
        <f t="shared" si="2"/>
        <v/>
      </c>
      <c r="L88" s="8"/>
      <c r="M88" s="4" t="str" cm="1">
        <f t="array" ref="M88">IF(ISBLANK($B88),"",IFERROR(TRANSPOSE(_xlfn.UNIQUE(_xlfn._xlws.FILTER(Table1[Color],Table1[Item]=$B88))),""))</f>
        <v/>
      </c>
      <c r="N88" s="4"/>
      <c r="O88" s="4"/>
      <c r="P88" s="4"/>
      <c r="Q88" s="4"/>
      <c r="R88" s="4"/>
      <c r="S88" s="4"/>
      <c r="T88" s="4"/>
      <c r="U88" s="4"/>
      <c r="V88" s="4"/>
      <c r="W88" s="4"/>
      <c r="X88" s="9"/>
      <c r="Y88" s="8"/>
      <c r="Z88" s="4" t="str" cm="1">
        <f t="array" ref="Z88">IF(OR(ISBLANK($C88),ISBLANK($B88)),"",IFERROR(TRANSPOSE(_xlfn.UNIQUE(_xlfn._xlws.FILTER(Table1[Size],(Table1[Item]=$B88)*(Table1[Color]=$C88)))),""))</f>
        <v/>
      </c>
      <c r="AA88" s="4"/>
      <c r="AB88" s="4"/>
      <c r="AC88" s="4"/>
      <c r="AD88" s="4"/>
      <c r="AE88" s="4"/>
      <c r="AF88" s="4"/>
      <c r="AG88" s="4"/>
      <c r="AH88" s="4"/>
      <c r="AI88" s="4"/>
      <c r="AJ88" s="4"/>
      <c r="AK88" s="9"/>
    </row>
    <row r="89" spans="1:37" x14ac:dyDescent="0.3">
      <c r="A89" s="11"/>
      <c r="B89" s="11"/>
      <c r="C89" s="11"/>
      <c r="D89" s="12"/>
      <c r="E89" s="12"/>
      <c r="F89" s="12"/>
      <c r="G89" s="13" t="str" cm="1">
        <f t="array" ref="G89">_xlfn.IFNA(IF(OR(ISBLANK($B89),$D89="",$C89=""),"",INDEX(Table1[Item Cost],MATCH(1,(Items!$B89=Table1[Item])*($C89=Table1[Color])*(Items!$D89=Table1[Size]),0))),"")</f>
        <v/>
      </c>
      <c r="H89" s="13" t="str">
        <f t="shared" si="3"/>
        <v/>
      </c>
      <c r="I89" s="13" t="str">
        <f>IF(COUNTA(Payments!$A$7:$A$154)=0,"",IF(ISBLANK($A89),"",IF(ISNA(MATCH($A89,Payments!$A$7:$A$154,0)),"🚫 No","✔ Yes")))</f>
        <v/>
      </c>
      <c r="J89" s="5" t="str">
        <f t="shared" si="2"/>
        <v/>
      </c>
      <c r="L89" s="8"/>
      <c r="M89" s="4" t="str" cm="1">
        <f t="array" ref="M89">IF(ISBLANK($B89),"",IFERROR(TRANSPOSE(_xlfn.UNIQUE(_xlfn._xlws.FILTER(Table1[Color],Table1[Item]=$B89))),""))</f>
        <v/>
      </c>
      <c r="N89" s="4"/>
      <c r="O89" s="4"/>
      <c r="P89" s="4"/>
      <c r="Q89" s="4"/>
      <c r="R89" s="4"/>
      <c r="S89" s="4"/>
      <c r="T89" s="4"/>
      <c r="U89" s="4"/>
      <c r="V89" s="4"/>
      <c r="W89" s="4"/>
      <c r="X89" s="9"/>
      <c r="Y89" s="8"/>
      <c r="Z89" s="4" t="str" cm="1">
        <f t="array" ref="Z89">IF(OR(ISBLANK($C89),ISBLANK($B89)),"",IFERROR(TRANSPOSE(_xlfn.UNIQUE(_xlfn._xlws.FILTER(Table1[Size],(Table1[Item]=$B89)*(Table1[Color]=$C89)))),""))</f>
        <v/>
      </c>
      <c r="AA89" s="4"/>
      <c r="AB89" s="4"/>
      <c r="AC89" s="4"/>
      <c r="AD89" s="4"/>
      <c r="AE89" s="4"/>
      <c r="AF89" s="4"/>
      <c r="AG89" s="4"/>
      <c r="AH89" s="4"/>
      <c r="AI89" s="4"/>
      <c r="AJ89" s="4"/>
      <c r="AK89" s="9"/>
    </row>
    <row r="90" spans="1:37" x14ac:dyDescent="0.3">
      <c r="A90" s="11"/>
      <c r="B90" s="11"/>
      <c r="C90" s="11"/>
      <c r="D90" s="12"/>
      <c r="E90" s="12"/>
      <c r="F90" s="12"/>
      <c r="G90" s="13" t="str" cm="1">
        <f t="array" ref="G90">_xlfn.IFNA(IF(OR(ISBLANK($B90),$D90="",$C90=""),"",INDEX(Table1[Item Cost],MATCH(1,(Items!$B90=Table1[Item])*($C90=Table1[Color])*(Items!$D90=Table1[Size]),0))),"")</f>
        <v/>
      </c>
      <c r="H90" s="13" t="str">
        <f t="shared" si="3"/>
        <v/>
      </c>
      <c r="I90" s="13" t="str">
        <f>IF(COUNTA(Payments!$A$7:$A$154)=0,"",IF(ISBLANK($A90),"",IF(ISNA(MATCH($A90,Payments!$A$7:$A$154,0)),"🚫 No","✔ Yes")))</f>
        <v/>
      </c>
      <c r="J90" s="5" t="str">
        <f t="shared" si="2"/>
        <v/>
      </c>
      <c r="L90" s="8"/>
      <c r="M90" s="4" t="str" cm="1">
        <f t="array" ref="M90">IF(ISBLANK($B90),"",IFERROR(TRANSPOSE(_xlfn.UNIQUE(_xlfn._xlws.FILTER(Table1[Color],Table1[Item]=$B90))),""))</f>
        <v/>
      </c>
      <c r="N90" s="4"/>
      <c r="O90" s="4"/>
      <c r="P90" s="4"/>
      <c r="Q90" s="4"/>
      <c r="R90" s="4"/>
      <c r="S90" s="4"/>
      <c r="T90" s="4"/>
      <c r="U90" s="4"/>
      <c r="V90" s="4"/>
      <c r="W90" s="4"/>
      <c r="X90" s="9"/>
      <c r="Y90" s="8"/>
      <c r="Z90" s="4" t="str" cm="1">
        <f t="array" ref="Z90">IF(OR(ISBLANK($C90),ISBLANK($B90)),"",IFERROR(TRANSPOSE(_xlfn.UNIQUE(_xlfn._xlws.FILTER(Table1[Size],(Table1[Item]=$B90)*(Table1[Color]=$C90)))),""))</f>
        <v/>
      </c>
      <c r="AA90" s="4"/>
      <c r="AB90" s="4"/>
      <c r="AC90" s="4"/>
      <c r="AD90" s="4"/>
      <c r="AE90" s="4"/>
      <c r="AF90" s="4"/>
      <c r="AG90" s="4"/>
      <c r="AH90" s="4"/>
      <c r="AI90" s="4"/>
      <c r="AJ90" s="4"/>
      <c r="AK90" s="9"/>
    </row>
    <row r="91" spans="1:37" x14ac:dyDescent="0.3">
      <c r="A91" s="11"/>
      <c r="B91" s="11"/>
      <c r="C91" s="11"/>
      <c r="D91" s="12"/>
      <c r="E91" s="12"/>
      <c r="F91" s="12"/>
      <c r="G91" s="13" t="str" cm="1">
        <f t="array" ref="G91">_xlfn.IFNA(IF(OR(ISBLANK($B91),$D91="",$C91=""),"",INDEX(Table1[Item Cost],MATCH(1,(Items!$B91=Table1[Item])*($C91=Table1[Color])*(Items!$D91=Table1[Size]),0))),"")</f>
        <v/>
      </c>
      <c r="H91" s="13" t="str">
        <f t="shared" si="3"/>
        <v/>
      </c>
      <c r="I91" s="13" t="str">
        <f>IF(COUNTA(Payments!$A$7:$A$154)=0,"",IF(ISBLANK($A91),"",IF(ISNA(MATCH($A91,Payments!$A$7:$A$154,0)),"🚫 No","✔ Yes")))</f>
        <v/>
      </c>
      <c r="J91" s="5" t="str">
        <f t="shared" si="2"/>
        <v/>
      </c>
      <c r="L91" s="8"/>
      <c r="M91" s="4" t="str" cm="1">
        <f t="array" ref="M91">IF(ISBLANK($B91),"",IFERROR(TRANSPOSE(_xlfn.UNIQUE(_xlfn._xlws.FILTER(Table1[Color],Table1[Item]=$B91))),""))</f>
        <v/>
      </c>
      <c r="N91" s="4"/>
      <c r="O91" s="4"/>
      <c r="P91" s="4"/>
      <c r="Q91" s="4"/>
      <c r="R91" s="4"/>
      <c r="S91" s="4"/>
      <c r="T91" s="4"/>
      <c r="U91" s="4"/>
      <c r="V91" s="4"/>
      <c r="W91" s="4"/>
      <c r="X91" s="9"/>
      <c r="Y91" s="8"/>
      <c r="Z91" s="4" t="str" cm="1">
        <f t="array" ref="Z91">IF(OR(ISBLANK($C91),ISBLANK($B91)),"",IFERROR(TRANSPOSE(_xlfn.UNIQUE(_xlfn._xlws.FILTER(Table1[Size],(Table1[Item]=$B91)*(Table1[Color]=$C91)))),""))</f>
        <v/>
      </c>
      <c r="AA91" s="4"/>
      <c r="AB91" s="4"/>
      <c r="AC91" s="4"/>
      <c r="AD91" s="4"/>
      <c r="AE91" s="4"/>
      <c r="AF91" s="4"/>
      <c r="AG91" s="4"/>
      <c r="AH91" s="4"/>
      <c r="AI91" s="4"/>
      <c r="AJ91" s="4"/>
      <c r="AK91" s="9"/>
    </row>
    <row r="92" spans="1:37" x14ac:dyDescent="0.3">
      <c r="A92" s="11"/>
      <c r="B92" s="11"/>
      <c r="C92" s="11"/>
      <c r="D92" s="12"/>
      <c r="E92" s="12"/>
      <c r="F92" s="12"/>
      <c r="G92" s="13" t="str" cm="1">
        <f t="array" ref="G92">_xlfn.IFNA(IF(OR(ISBLANK($B92),$D92="",$C92=""),"",INDEX(Table1[Item Cost],MATCH(1,(Items!$B92=Table1[Item])*($C92=Table1[Color])*(Items!$D92=Table1[Size]),0))),"")</f>
        <v/>
      </c>
      <c r="H92" s="13" t="str">
        <f t="shared" si="3"/>
        <v/>
      </c>
      <c r="I92" s="13" t="str">
        <f>IF(COUNTA(Payments!$A$7:$A$154)=0,"",IF(ISBLANK($A92),"",IF(ISNA(MATCH($A92,Payments!$A$7:$A$154,0)),"🚫 No","✔ Yes")))</f>
        <v/>
      </c>
      <c r="J92" s="5" t="str">
        <f t="shared" si="2"/>
        <v/>
      </c>
      <c r="L92" s="8"/>
      <c r="M92" s="4" t="str" cm="1">
        <f t="array" ref="M92">IF(ISBLANK($B92),"",IFERROR(TRANSPOSE(_xlfn.UNIQUE(_xlfn._xlws.FILTER(Table1[Color],Table1[Item]=$B92))),""))</f>
        <v/>
      </c>
      <c r="N92" s="4"/>
      <c r="O92" s="4"/>
      <c r="P92" s="4"/>
      <c r="Q92" s="4"/>
      <c r="R92" s="4"/>
      <c r="S92" s="4"/>
      <c r="T92" s="4"/>
      <c r="U92" s="4"/>
      <c r="V92" s="4"/>
      <c r="W92" s="4"/>
      <c r="X92" s="9"/>
      <c r="Y92" s="8"/>
      <c r="Z92" s="4" t="str" cm="1">
        <f t="array" ref="Z92">IF(OR(ISBLANK($C92),ISBLANK($B92)),"",IFERROR(TRANSPOSE(_xlfn.UNIQUE(_xlfn._xlws.FILTER(Table1[Size],(Table1[Item]=$B92)*(Table1[Color]=$C92)))),""))</f>
        <v/>
      </c>
      <c r="AA92" s="4"/>
      <c r="AB92" s="4"/>
      <c r="AC92" s="4"/>
      <c r="AD92" s="4"/>
      <c r="AE92" s="4"/>
      <c r="AF92" s="4"/>
      <c r="AG92" s="4"/>
      <c r="AH92" s="4"/>
      <c r="AI92" s="4"/>
      <c r="AJ92" s="4"/>
      <c r="AK92" s="9"/>
    </row>
    <row r="93" spans="1:37" x14ac:dyDescent="0.3">
      <c r="A93" s="11"/>
      <c r="B93" s="11"/>
      <c r="C93" s="11"/>
      <c r="D93" s="12"/>
      <c r="E93" s="12"/>
      <c r="F93" s="12"/>
      <c r="G93" s="13" t="str" cm="1">
        <f t="array" ref="G93">_xlfn.IFNA(IF(OR(ISBLANK($B93),$D93="",$C93=""),"",INDEX(Table1[Item Cost],MATCH(1,(Items!$B93=Table1[Item])*($C93=Table1[Color])*(Items!$D93=Table1[Size]),0))),"")</f>
        <v/>
      </c>
      <c r="H93" s="13" t="str">
        <f t="shared" si="3"/>
        <v/>
      </c>
      <c r="I93" s="13" t="str">
        <f>IF(COUNTA(Payments!$A$7:$A$154)=0,"",IF(ISBLANK($A93),"",IF(ISNA(MATCH($A93,Payments!$A$7:$A$154,0)),"🚫 No","✔ Yes")))</f>
        <v/>
      </c>
      <c r="J93" s="5" t="str">
        <f t="shared" si="2"/>
        <v/>
      </c>
      <c r="L93" s="8"/>
      <c r="M93" s="4" t="str" cm="1">
        <f t="array" ref="M93">IF(ISBLANK($B93),"",IFERROR(TRANSPOSE(_xlfn.UNIQUE(_xlfn._xlws.FILTER(Table1[Color],Table1[Item]=$B93))),""))</f>
        <v/>
      </c>
      <c r="N93" s="4"/>
      <c r="O93" s="4"/>
      <c r="P93" s="4"/>
      <c r="Q93" s="4"/>
      <c r="R93" s="4"/>
      <c r="S93" s="4"/>
      <c r="T93" s="4"/>
      <c r="U93" s="4"/>
      <c r="V93" s="4"/>
      <c r="W93" s="4"/>
      <c r="X93" s="9"/>
      <c r="Y93" s="8"/>
      <c r="Z93" s="4" t="str" cm="1">
        <f t="array" ref="Z93">IF(OR(ISBLANK($C93),ISBLANK($B93)),"",IFERROR(TRANSPOSE(_xlfn.UNIQUE(_xlfn._xlws.FILTER(Table1[Size],(Table1[Item]=$B93)*(Table1[Color]=$C93)))),""))</f>
        <v/>
      </c>
      <c r="AA93" s="4"/>
      <c r="AB93" s="4"/>
      <c r="AC93" s="4"/>
      <c r="AD93" s="4"/>
      <c r="AE93" s="4"/>
      <c r="AF93" s="4"/>
      <c r="AG93" s="4"/>
      <c r="AH93" s="4"/>
      <c r="AI93" s="4"/>
      <c r="AJ93" s="4"/>
      <c r="AK93" s="9"/>
    </row>
    <row r="94" spans="1:37" x14ac:dyDescent="0.3">
      <c r="A94" s="11"/>
      <c r="B94" s="11"/>
      <c r="C94" s="11"/>
      <c r="D94" s="12"/>
      <c r="E94" s="12"/>
      <c r="F94" s="12"/>
      <c r="G94" s="13" t="str" cm="1">
        <f t="array" ref="G94">_xlfn.IFNA(IF(OR(ISBLANK($B94),$D94="",$C94=""),"",INDEX(Table1[Item Cost],MATCH(1,(Items!$B94=Table1[Item])*($C94=Table1[Color])*(Items!$D94=Table1[Size]),0))),"")</f>
        <v/>
      </c>
      <c r="H94" s="13" t="str">
        <f t="shared" si="3"/>
        <v/>
      </c>
      <c r="I94" s="13" t="str">
        <f>IF(COUNTA(Payments!$A$7:$A$154)=0,"",IF(ISBLANK($A94),"",IF(ISNA(MATCH($A94,Payments!$A$7:$A$154,0)),"🚫 No","✔ Yes")))</f>
        <v/>
      </c>
      <c r="J94" s="5" t="str">
        <f t="shared" si="2"/>
        <v/>
      </c>
      <c r="L94" s="8"/>
      <c r="M94" s="4" t="str" cm="1">
        <f t="array" ref="M94">IF(ISBLANK($B94),"",IFERROR(TRANSPOSE(_xlfn.UNIQUE(_xlfn._xlws.FILTER(Table1[Color],Table1[Item]=$B94))),""))</f>
        <v/>
      </c>
      <c r="N94" s="4"/>
      <c r="O94" s="4"/>
      <c r="P94" s="4"/>
      <c r="Q94" s="4"/>
      <c r="R94" s="4"/>
      <c r="S94" s="4"/>
      <c r="T94" s="4"/>
      <c r="U94" s="4"/>
      <c r="V94" s="4"/>
      <c r="W94" s="4"/>
      <c r="X94" s="9"/>
      <c r="Y94" s="8"/>
      <c r="Z94" s="4" t="str" cm="1">
        <f t="array" ref="Z94">IF(OR(ISBLANK($C94),ISBLANK($B94)),"",IFERROR(TRANSPOSE(_xlfn.UNIQUE(_xlfn._xlws.FILTER(Table1[Size],(Table1[Item]=$B94)*(Table1[Color]=$C94)))),""))</f>
        <v/>
      </c>
      <c r="AA94" s="4"/>
      <c r="AB94" s="4"/>
      <c r="AC94" s="4"/>
      <c r="AD94" s="4"/>
      <c r="AE94" s="4"/>
      <c r="AF94" s="4"/>
      <c r="AG94" s="4"/>
      <c r="AH94" s="4"/>
      <c r="AI94" s="4"/>
      <c r="AJ94" s="4"/>
      <c r="AK94" s="9"/>
    </row>
    <row r="95" spans="1:37" x14ac:dyDescent="0.3">
      <c r="A95" s="11"/>
      <c r="B95" s="11"/>
      <c r="C95" s="11"/>
      <c r="D95" s="12"/>
      <c r="E95" s="12"/>
      <c r="F95" s="12"/>
      <c r="G95" s="13" t="str" cm="1">
        <f t="array" ref="G95">_xlfn.IFNA(IF(OR(ISBLANK($B95),$D95="",$C95=""),"",INDEX(Table1[Item Cost],MATCH(1,(Items!$B95=Table1[Item])*($C95=Table1[Color])*(Items!$D95=Table1[Size]),0))),"")</f>
        <v/>
      </c>
      <c r="H95" s="13" t="str">
        <f t="shared" si="3"/>
        <v/>
      </c>
      <c r="I95" s="13" t="str">
        <f>IF(COUNTA(Payments!$A$7:$A$154)=0,"",IF(ISBLANK($A95),"",IF(ISNA(MATCH($A95,Payments!$A$7:$A$154,0)),"🚫 No","✔ Yes")))</f>
        <v/>
      </c>
      <c r="J95" s="5" t="str">
        <f t="shared" si="2"/>
        <v/>
      </c>
      <c r="L95" s="8"/>
      <c r="M95" s="4" t="str" cm="1">
        <f t="array" ref="M95">IF(ISBLANK($B95),"",IFERROR(TRANSPOSE(_xlfn.UNIQUE(_xlfn._xlws.FILTER(Table1[Color],Table1[Item]=$B95))),""))</f>
        <v/>
      </c>
      <c r="N95" s="4"/>
      <c r="O95" s="4"/>
      <c r="P95" s="4"/>
      <c r="Q95" s="4"/>
      <c r="R95" s="4"/>
      <c r="S95" s="4"/>
      <c r="T95" s="4"/>
      <c r="U95" s="4"/>
      <c r="V95" s="4"/>
      <c r="W95" s="4"/>
      <c r="X95" s="9"/>
      <c r="Y95" s="8"/>
      <c r="Z95" s="4" t="str" cm="1">
        <f t="array" ref="Z95">IF(OR(ISBLANK($C95),ISBLANK($B95)),"",IFERROR(TRANSPOSE(_xlfn.UNIQUE(_xlfn._xlws.FILTER(Table1[Size],(Table1[Item]=$B95)*(Table1[Color]=$C95)))),""))</f>
        <v/>
      </c>
      <c r="AA95" s="4"/>
      <c r="AB95" s="4"/>
      <c r="AC95" s="4"/>
      <c r="AD95" s="4"/>
      <c r="AE95" s="4"/>
      <c r="AF95" s="4"/>
      <c r="AG95" s="4"/>
      <c r="AH95" s="4"/>
      <c r="AI95" s="4"/>
      <c r="AJ95" s="4"/>
      <c r="AK95" s="9"/>
    </row>
    <row r="96" spans="1:37" x14ac:dyDescent="0.3">
      <c r="A96" s="11"/>
      <c r="B96" s="11"/>
      <c r="C96" s="11"/>
      <c r="D96" s="12"/>
      <c r="E96" s="12"/>
      <c r="F96" s="12"/>
      <c r="G96" s="13" t="str" cm="1">
        <f t="array" ref="G96">_xlfn.IFNA(IF(OR(ISBLANK($B96),$D96="",$C96=""),"",INDEX(Table1[Item Cost],MATCH(1,(Items!$B96=Table1[Item])*($C96=Table1[Color])*(Items!$D96=Table1[Size]),0))),"")</f>
        <v/>
      </c>
      <c r="H96" s="13" t="str">
        <f t="shared" si="3"/>
        <v/>
      </c>
      <c r="I96" s="13" t="str">
        <f>IF(COUNTA(Payments!$A$7:$A$154)=0,"",IF(ISBLANK($A96),"",IF(ISNA(MATCH($A96,Payments!$A$7:$A$154,0)),"🚫 No","✔ Yes")))</f>
        <v/>
      </c>
      <c r="J96" s="5" t="str">
        <f t="shared" si="2"/>
        <v/>
      </c>
      <c r="L96" s="8"/>
      <c r="M96" s="4" t="str" cm="1">
        <f t="array" ref="M96">IF(ISBLANK($B96),"",IFERROR(TRANSPOSE(_xlfn.UNIQUE(_xlfn._xlws.FILTER(Table1[Color],Table1[Item]=$B96))),""))</f>
        <v/>
      </c>
      <c r="N96" s="4"/>
      <c r="O96" s="4"/>
      <c r="P96" s="4"/>
      <c r="Q96" s="4"/>
      <c r="R96" s="4"/>
      <c r="S96" s="4"/>
      <c r="T96" s="4"/>
      <c r="U96" s="4"/>
      <c r="V96" s="4"/>
      <c r="W96" s="4"/>
      <c r="X96" s="9"/>
      <c r="Y96" s="8"/>
      <c r="Z96" s="4" t="str" cm="1">
        <f t="array" ref="Z96">IF(OR(ISBLANK($C96),ISBLANK($B96)),"",IFERROR(TRANSPOSE(_xlfn.UNIQUE(_xlfn._xlws.FILTER(Table1[Size],(Table1[Item]=$B96)*(Table1[Color]=$C96)))),""))</f>
        <v/>
      </c>
      <c r="AA96" s="4"/>
      <c r="AB96" s="4"/>
      <c r="AC96" s="4"/>
      <c r="AD96" s="4"/>
      <c r="AE96" s="4"/>
      <c r="AF96" s="4"/>
      <c r="AG96" s="4"/>
      <c r="AH96" s="4"/>
      <c r="AI96" s="4"/>
      <c r="AJ96" s="4"/>
      <c r="AK96" s="9"/>
    </row>
    <row r="97" spans="1:37" x14ac:dyDescent="0.3">
      <c r="A97" s="11"/>
      <c r="B97" s="11"/>
      <c r="C97" s="11"/>
      <c r="D97" s="12"/>
      <c r="E97" s="12"/>
      <c r="F97" s="12"/>
      <c r="G97" s="13" t="str" cm="1">
        <f t="array" ref="G97">_xlfn.IFNA(IF(OR(ISBLANK($B97),$D97="",$C97=""),"",INDEX(Table1[Item Cost],MATCH(1,(Items!$B97=Table1[Item])*($C97=Table1[Color])*(Items!$D97=Table1[Size]),0))),"")</f>
        <v/>
      </c>
      <c r="H97" s="13" t="str">
        <f t="shared" si="3"/>
        <v/>
      </c>
      <c r="I97" s="13" t="str">
        <f>IF(COUNTA(Payments!$A$7:$A$154)=0,"",IF(ISBLANK($A97),"",IF(ISNA(MATCH($A97,Payments!$A$7:$A$154,0)),"🚫 No","✔ Yes")))</f>
        <v/>
      </c>
      <c r="J97" s="5" t="str">
        <f t="shared" si="2"/>
        <v/>
      </c>
      <c r="L97" s="8"/>
      <c r="M97" s="4" t="str" cm="1">
        <f t="array" ref="M97">IF(ISBLANK($B97),"",IFERROR(TRANSPOSE(_xlfn.UNIQUE(_xlfn._xlws.FILTER(Table1[Color],Table1[Item]=$B97))),""))</f>
        <v/>
      </c>
      <c r="N97" s="4"/>
      <c r="O97" s="4"/>
      <c r="P97" s="4"/>
      <c r="Q97" s="4"/>
      <c r="R97" s="4"/>
      <c r="S97" s="4"/>
      <c r="T97" s="4"/>
      <c r="U97" s="4"/>
      <c r="V97" s="4"/>
      <c r="W97" s="4"/>
      <c r="X97" s="9"/>
      <c r="Y97" s="8"/>
      <c r="Z97" s="4" t="str" cm="1">
        <f t="array" ref="Z97">IF(OR(ISBLANK($C97),ISBLANK($B97)),"",IFERROR(TRANSPOSE(_xlfn.UNIQUE(_xlfn._xlws.FILTER(Table1[Size],(Table1[Item]=$B97)*(Table1[Color]=$C97)))),""))</f>
        <v/>
      </c>
      <c r="AA97" s="4"/>
      <c r="AB97" s="4"/>
      <c r="AC97" s="4"/>
      <c r="AD97" s="4"/>
      <c r="AE97" s="4"/>
      <c r="AF97" s="4"/>
      <c r="AG97" s="4"/>
      <c r="AH97" s="4"/>
      <c r="AI97" s="4"/>
      <c r="AJ97" s="4"/>
      <c r="AK97" s="9"/>
    </row>
    <row r="98" spans="1:37" x14ac:dyDescent="0.3">
      <c r="A98" s="11"/>
      <c r="B98" s="11"/>
      <c r="C98" s="11"/>
      <c r="D98" s="12"/>
      <c r="E98" s="12"/>
      <c r="F98" s="12"/>
      <c r="G98" s="13" t="str" cm="1">
        <f t="array" ref="G98">_xlfn.IFNA(IF(OR(ISBLANK($B98),$D98="",$C98=""),"",INDEX(Table1[Item Cost],MATCH(1,(Items!$B98=Table1[Item])*($C98=Table1[Color])*(Items!$D98=Table1[Size]),0))),"")</f>
        <v/>
      </c>
      <c r="H98" s="13" t="str">
        <f t="shared" si="3"/>
        <v/>
      </c>
      <c r="I98" s="13" t="str">
        <f>IF(COUNTA(Payments!$A$7:$A$154)=0,"",IF(ISBLANK($A98),"",IF(ISNA(MATCH($A98,Payments!$A$7:$A$154,0)),"🚫 No","✔ Yes")))</f>
        <v/>
      </c>
      <c r="J98" s="5" t="str">
        <f t="shared" si="2"/>
        <v/>
      </c>
      <c r="L98" s="8"/>
      <c r="M98" s="4" t="str" cm="1">
        <f t="array" ref="M98">IF(ISBLANK($B98),"",IFERROR(TRANSPOSE(_xlfn.UNIQUE(_xlfn._xlws.FILTER(Table1[Color],Table1[Item]=$B98))),""))</f>
        <v/>
      </c>
      <c r="N98" s="4"/>
      <c r="O98" s="4"/>
      <c r="P98" s="4"/>
      <c r="Q98" s="4"/>
      <c r="R98" s="4"/>
      <c r="S98" s="4"/>
      <c r="T98" s="4"/>
      <c r="U98" s="4"/>
      <c r="V98" s="4"/>
      <c r="W98" s="4"/>
      <c r="X98" s="9"/>
      <c r="Y98" s="8"/>
      <c r="Z98" s="4" t="str" cm="1">
        <f t="array" ref="Z98">IF(OR(ISBLANK($C98),ISBLANK($B98)),"",IFERROR(TRANSPOSE(_xlfn.UNIQUE(_xlfn._xlws.FILTER(Table1[Size],(Table1[Item]=$B98)*(Table1[Color]=$C98)))),""))</f>
        <v/>
      </c>
      <c r="AA98" s="4"/>
      <c r="AB98" s="4"/>
      <c r="AC98" s="4"/>
      <c r="AD98" s="4"/>
      <c r="AE98" s="4"/>
      <c r="AF98" s="4"/>
      <c r="AG98" s="4"/>
      <c r="AH98" s="4"/>
      <c r="AI98" s="4"/>
      <c r="AJ98" s="4"/>
      <c r="AK98" s="9"/>
    </row>
    <row r="99" spans="1:37" x14ac:dyDescent="0.3">
      <c r="A99" s="11"/>
      <c r="B99" s="11"/>
      <c r="C99" s="11"/>
      <c r="D99" s="12"/>
      <c r="E99" s="12"/>
      <c r="F99" s="12"/>
      <c r="G99" s="13" t="str" cm="1">
        <f t="array" ref="G99">_xlfn.IFNA(IF(OR(ISBLANK($B99),$D99="",$C99=""),"",INDEX(Table1[Item Cost],MATCH(1,(Items!$B99=Table1[Item])*($C99=Table1[Color])*(Items!$D99=Table1[Size]),0))),"")</f>
        <v/>
      </c>
      <c r="H99" s="13" t="str">
        <f t="shared" si="3"/>
        <v/>
      </c>
      <c r="I99" s="13" t="str">
        <f>IF(COUNTA(Payments!$A$7:$A$154)=0,"",IF(ISBLANK($A99),"",IF(ISNA(MATCH($A99,Payments!$A$7:$A$154,0)),"🚫 No","✔ Yes")))</f>
        <v/>
      </c>
      <c r="J99" s="5" t="str">
        <f t="shared" si="2"/>
        <v/>
      </c>
      <c r="L99" s="8"/>
      <c r="M99" s="4" t="str" cm="1">
        <f t="array" ref="M99">IF(ISBLANK($B99),"",IFERROR(TRANSPOSE(_xlfn.UNIQUE(_xlfn._xlws.FILTER(Table1[Color],Table1[Item]=$B99))),""))</f>
        <v/>
      </c>
      <c r="N99" s="4"/>
      <c r="O99" s="4"/>
      <c r="P99" s="4"/>
      <c r="Q99" s="4"/>
      <c r="R99" s="4"/>
      <c r="S99" s="4"/>
      <c r="T99" s="4"/>
      <c r="U99" s="4"/>
      <c r="V99" s="4"/>
      <c r="W99" s="4"/>
      <c r="X99" s="9"/>
      <c r="Y99" s="8"/>
      <c r="Z99" s="4" t="str" cm="1">
        <f t="array" ref="Z99">IF(OR(ISBLANK($C99),ISBLANK($B99)),"",IFERROR(TRANSPOSE(_xlfn.UNIQUE(_xlfn._xlws.FILTER(Table1[Size],(Table1[Item]=$B99)*(Table1[Color]=$C99)))),""))</f>
        <v/>
      </c>
      <c r="AA99" s="4"/>
      <c r="AB99" s="4"/>
      <c r="AC99" s="4"/>
      <c r="AD99" s="4"/>
      <c r="AE99" s="4"/>
      <c r="AF99" s="4"/>
      <c r="AG99" s="4"/>
      <c r="AH99" s="4"/>
      <c r="AI99" s="4"/>
      <c r="AJ99" s="4"/>
      <c r="AK99" s="9"/>
    </row>
    <row r="100" spans="1:37" x14ac:dyDescent="0.3">
      <c r="A100" s="11"/>
      <c r="B100" s="11"/>
      <c r="C100" s="11"/>
      <c r="D100" s="12"/>
      <c r="E100" s="12"/>
      <c r="F100" s="12"/>
      <c r="G100" s="13" t="str" cm="1">
        <f t="array" ref="G100">_xlfn.IFNA(IF(OR(ISBLANK($B100),$D100="",$C100=""),"",INDEX(Table1[Item Cost],MATCH(1,(Items!$B100=Table1[Item])*($C100=Table1[Color])*(Items!$D100=Table1[Size]),0))),"")</f>
        <v/>
      </c>
      <c r="H100" s="13" t="str">
        <f t="shared" si="3"/>
        <v/>
      </c>
      <c r="I100" s="13" t="str">
        <f>IF(COUNTA(Payments!$A$7:$A$154)=0,"",IF(ISBLANK($A100),"",IF(ISNA(MATCH($A100,Payments!$A$7:$A$154,0)),"🚫 No","✔ Yes")))</f>
        <v/>
      </c>
      <c r="J100" s="5" t="str">
        <f t="shared" si="2"/>
        <v/>
      </c>
      <c r="L100" s="8"/>
      <c r="M100" s="4" t="str" cm="1">
        <f t="array" ref="M100">IF(ISBLANK($B100),"",IFERROR(TRANSPOSE(_xlfn.UNIQUE(_xlfn._xlws.FILTER(Table1[Color],Table1[Item]=$B100))),""))</f>
        <v/>
      </c>
      <c r="N100" s="4"/>
      <c r="O100" s="4"/>
      <c r="P100" s="4"/>
      <c r="Q100" s="4"/>
      <c r="R100" s="4"/>
      <c r="S100" s="4"/>
      <c r="T100" s="4"/>
      <c r="U100" s="4"/>
      <c r="V100" s="4"/>
      <c r="W100" s="4"/>
      <c r="X100" s="9"/>
      <c r="Y100" s="8"/>
      <c r="Z100" s="4" t="str" cm="1">
        <f t="array" ref="Z100">IF(OR(ISBLANK($C100),ISBLANK($B100)),"",IFERROR(TRANSPOSE(_xlfn.UNIQUE(_xlfn._xlws.FILTER(Table1[Size],(Table1[Item]=$B100)*(Table1[Color]=$C100)))),""))</f>
        <v/>
      </c>
      <c r="AA100" s="4"/>
      <c r="AB100" s="4"/>
      <c r="AC100" s="4"/>
      <c r="AD100" s="4"/>
      <c r="AE100" s="4"/>
      <c r="AF100" s="4"/>
      <c r="AG100" s="4"/>
      <c r="AH100" s="4"/>
      <c r="AI100" s="4"/>
      <c r="AJ100" s="4"/>
      <c r="AK100" s="9"/>
    </row>
    <row r="101" spans="1:37" x14ac:dyDescent="0.3">
      <c r="A101" s="11"/>
      <c r="B101" s="11"/>
      <c r="C101" s="11"/>
      <c r="D101" s="12"/>
      <c r="E101" s="12"/>
      <c r="F101" s="12"/>
      <c r="G101" s="13" t="str" cm="1">
        <f t="array" ref="G101">_xlfn.IFNA(IF(OR(ISBLANK($B101),$D101="",$C101=""),"",INDEX(Table1[Item Cost],MATCH(1,(Items!$B101=Table1[Item])*($C101=Table1[Color])*(Items!$D101=Table1[Size]),0))),"")</f>
        <v/>
      </c>
      <c r="H101" s="13" t="str">
        <f t="shared" si="3"/>
        <v/>
      </c>
      <c r="I101" s="13" t="str">
        <f>IF(COUNTA(Payments!$A$7:$A$154)=0,"",IF(ISBLANK($A101),"",IF(ISNA(MATCH($A101,Payments!$A$7:$A$154,0)),"🚫 No","✔ Yes")))</f>
        <v/>
      </c>
      <c r="J101" s="5" t="str">
        <f t="shared" si="2"/>
        <v/>
      </c>
      <c r="L101" s="8"/>
      <c r="M101" s="4" t="str" cm="1">
        <f t="array" ref="M101">IF(ISBLANK($B101),"",IFERROR(TRANSPOSE(_xlfn.UNIQUE(_xlfn._xlws.FILTER(Table1[Color],Table1[Item]=$B101))),""))</f>
        <v/>
      </c>
      <c r="N101" s="4"/>
      <c r="O101" s="4"/>
      <c r="P101" s="4"/>
      <c r="Q101" s="4"/>
      <c r="R101" s="4"/>
      <c r="S101" s="4"/>
      <c r="T101" s="4"/>
      <c r="U101" s="4"/>
      <c r="V101" s="4"/>
      <c r="W101" s="4"/>
      <c r="X101" s="9"/>
      <c r="Y101" s="8"/>
      <c r="Z101" s="4" t="str" cm="1">
        <f t="array" ref="Z101">IF(OR(ISBLANK($C101),ISBLANK($B101)),"",IFERROR(TRANSPOSE(_xlfn.UNIQUE(_xlfn._xlws.FILTER(Table1[Size],(Table1[Item]=$B101)*(Table1[Color]=$C101)))),""))</f>
        <v/>
      </c>
      <c r="AA101" s="4"/>
      <c r="AB101" s="4"/>
      <c r="AC101" s="4"/>
      <c r="AD101" s="4"/>
      <c r="AE101" s="4"/>
      <c r="AF101" s="4"/>
      <c r="AG101" s="4"/>
      <c r="AH101" s="4"/>
      <c r="AI101" s="4"/>
      <c r="AJ101" s="4"/>
      <c r="AK101" s="9"/>
    </row>
    <row r="102" spans="1:37" x14ac:dyDescent="0.3">
      <c r="A102" s="11"/>
      <c r="B102" s="11"/>
      <c r="C102" s="11"/>
      <c r="D102" s="12"/>
      <c r="E102" s="12"/>
      <c r="F102" s="12"/>
      <c r="G102" s="13" t="str" cm="1">
        <f t="array" ref="G102">_xlfn.IFNA(IF(OR(ISBLANK($B102),$D102="",$C102=""),"",INDEX(Table1[Item Cost],MATCH(1,(Items!$B102=Table1[Item])*($C102=Table1[Color])*(Items!$D102=Table1[Size]),0))),"")</f>
        <v/>
      </c>
      <c r="H102" s="13" t="str">
        <f t="shared" si="3"/>
        <v/>
      </c>
      <c r="I102" s="13" t="str">
        <f>IF(COUNTA(Payments!$A$7:$A$154)=0,"",IF(ISBLANK($A102),"",IF(ISNA(MATCH($A102,Payments!$A$7:$A$154,0)),"🚫 No","✔ Yes")))</f>
        <v/>
      </c>
      <c r="J102" s="5" t="str">
        <f t="shared" si="2"/>
        <v/>
      </c>
      <c r="L102" s="8"/>
      <c r="M102" s="4" t="str" cm="1">
        <f t="array" ref="M102">IF(ISBLANK($B102),"",IFERROR(TRANSPOSE(_xlfn.UNIQUE(_xlfn._xlws.FILTER(Table1[Color],Table1[Item]=$B102))),""))</f>
        <v/>
      </c>
      <c r="N102" s="4"/>
      <c r="O102" s="4"/>
      <c r="P102" s="4"/>
      <c r="Q102" s="4"/>
      <c r="R102" s="4"/>
      <c r="S102" s="4"/>
      <c r="T102" s="4"/>
      <c r="U102" s="4"/>
      <c r="V102" s="4"/>
      <c r="W102" s="4"/>
      <c r="X102" s="9"/>
      <c r="Y102" s="8"/>
      <c r="Z102" s="4" t="str" cm="1">
        <f t="array" ref="Z102">IF(OR(ISBLANK($C102),ISBLANK($B102)),"",IFERROR(TRANSPOSE(_xlfn.UNIQUE(_xlfn._xlws.FILTER(Table1[Size],(Table1[Item]=$B102)*(Table1[Color]=$C102)))),""))</f>
        <v/>
      </c>
      <c r="AA102" s="4"/>
      <c r="AB102" s="4"/>
      <c r="AC102" s="4"/>
      <c r="AD102" s="4"/>
      <c r="AE102" s="4"/>
      <c r="AF102" s="4"/>
      <c r="AG102" s="4"/>
      <c r="AH102" s="4"/>
      <c r="AI102" s="4"/>
      <c r="AJ102" s="4"/>
      <c r="AK102" s="9"/>
    </row>
    <row r="103" spans="1:37" x14ac:dyDescent="0.3">
      <c r="A103" s="11"/>
      <c r="B103" s="11"/>
      <c r="C103" s="11"/>
      <c r="D103" s="12"/>
      <c r="E103" s="12"/>
      <c r="F103" s="12"/>
      <c r="G103" s="13" t="str" cm="1">
        <f t="array" ref="G103">_xlfn.IFNA(IF(OR(ISBLANK($B103),$D103="",$C103=""),"",INDEX(Table1[Item Cost],MATCH(1,(Items!$B103=Table1[Item])*($C103=Table1[Color])*(Items!$D103=Table1[Size]),0))),"")</f>
        <v/>
      </c>
      <c r="H103" s="13" t="str">
        <f t="shared" si="3"/>
        <v/>
      </c>
      <c r="I103" s="13" t="str">
        <f>IF(COUNTA(Payments!$A$7:$A$154)=0,"",IF(ISBLANK($A103),"",IF(ISNA(MATCH($A103,Payments!$A$7:$A$154,0)),"🚫 No","✔ Yes")))</f>
        <v/>
      </c>
      <c r="J103" s="5" t="str">
        <f t="shared" si="2"/>
        <v/>
      </c>
      <c r="L103" s="8"/>
      <c r="M103" s="4" t="str" cm="1">
        <f t="array" ref="M103">IF(ISBLANK($B103),"",IFERROR(TRANSPOSE(_xlfn.UNIQUE(_xlfn._xlws.FILTER(Table1[Color],Table1[Item]=$B103))),""))</f>
        <v/>
      </c>
      <c r="N103" s="4"/>
      <c r="O103" s="4"/>
      <c r="P103" s="4"/>
      <c r="Q103" s="4"/>
      <c r="R103" s="4"/>
      <c r="S103" s="4"/>
      <c r="T103" s="4"/>
      <c r="U103" s="4"/>
      <c r="V103" s="4"/>
      <c r="W103" s="4"/>
      <c r="X103" s="9"/>
      <c r="Y103" s="8"/>
      <c r="Z103" s="4" t="str" cm="1">
        <f t="array" ref="Z103">IF(OR(ISBLANK($C103),ISBLANK($B103)),"",IFERROR(TRANSPOSE(_xlfn.UNIQUE(_xlfn._xlws.FILTER(Table1[Size],(Table1[Item]=$B103)*(Table1[Color]=$C103)))),""))</f>
        <v/>
      </c>
      <c r="AA103" s="4"/>
      <c r="AB103" s="4"/>
      <c r="AC103" s="4"/>
      <c r="AD103" s="4"/>
      <c r="AE103" s="4"/>
      <c r="AF103" s="4"/>
      <c r="AG103" s="4"/>
      <c r="AH103" s="4"/>
      <c r="AI103" s="4"/>
      <c r="AJ103" s="4"/>
      <c r="AK103" s="9"/>
    </row>
    <row r="104" spans="1:37" x14ac:dyDescent="0.3">
      <c r="A104" s="11"/>
      <c r="B104" s="11"/>
      <c r="C104" s="11"/>
      <c r="D104" s="12"/>
      <c r="E104" s="12"/>
      <c r="F104" s="12"/>
      <c r="G104" s="13" t="str" cm="1">
        <f t="array" ref="G104">_xlfn.IFNA(IF(OR(ISBLANK($B104),$D104="",$C104=""),"",INDEX(Table1[Item Cost],MATCH(1,(Items!$B104=Table1[Item])*($C104=Table1[Color])*(Items!$D104=Table1[Size]),0))),"")</f>
        <v/>
      </c>
      <c r="H104" s="13" t="str">
        <f t="shared" si="3"/>
        <v/>
      </c>
      <c r="I104" s="13" t="str">
        <f>IF(COUNTA(Payments!$A$7:$A$154)=0,"",IF(ISBLANK($A104),"",IF(ISNA(MATCH($A104,Payments!$A$7:$A$154,0)),"🚫 No","✔ Yes")))</f>
        <v/>
      </c>
      <c r="J104" s="5" t="str">
        <f t="shared" si="2"/>
        <v/>
      </c>
      <c r="L104" s="8"/>
      <c r="M104" s="4" t="str" cm="1">
        <f t="array" ref="M104">IF(ISBLANK($B104),"",IFERROR(TRANSPOSE(_xlfn.UNIQUE(_xlfn._xlws.FILTER(Table1[Color],Table1[Item]=$B104))),""))</f>
        <v/>
      </c>
      <c r="N104" s="4"/>
      <c r="O104" s="4"/>
      <c r="P104" s="4"/>
      <c r="Q104" s="4"/>
      <c r="R104" s="4"/>
      <c r="S104" s="4"/>
      <c r="T104" s="4"/>
      <c r="U104" s="4"/>
      <c r="V104" s="4"/>
      <c r="W104" s="4"/>
      <c r="X104" s="9"/>
      <c r="Y104" s="8"/>
      <c r="Z104" s="4" t="str" cm="1">
        <f t="array" ref="Z104">IF(OR(ISBLANK($C104),ISBLANK($B104)),"",IFERROR(TRANSPOSE(_xlfn.UNIQUE(_xlfn._xlws.FILTER(Table1[Size],(Table1[Item]=$B104)*(Table1[Color]=$C104)))),""))</f>
        <v/>
      </c>
      <c r="AA104" s="4"/>
      <c r="AB104" s="4"/>
      <c r="AC104" s="4"/>
      <c r="AD104" s="4"/>
      <c r="AE104" s="4"/>
      <c r="AF104" s="4"/>
      <c r="AG104" s="4"/>
      <c r="AH104" s="4"/>
      <c r="AI104" s="4"/>
      <c r="AJ104" s="4"/>
      <c r="AK104" s="9"/>
    </row>
    <row r="105" spans="1:37" x14ac:dyDescent="0.3">
      <c r="A105" s="11"/>
      <c r="B105" s="11"/>
      <c r="C105" s="11"/>
      <c r="D105" s="12"/>
      <c r="E105" s="12"/>
      <c r="F105" s="12"/>
      <c r="G105" s="13" t="str" cm="1">
        <f t="array" ref="G105">_xlfn.IFNA(IF(OR(ISBLANK($B105),$D105="",$C105=""),"",INDEX(Table1[Item Cost],MATCH(1,(Items!$B105=Table1[Item])*($C105=Table1[Color])*(Items!$D105=Table1[Size]),0))),"")</f>
        <v/>
      </c>
      <c r="H105" s="13" t="str">
        <f t="shared" si="3"/>
        <v/>
      </c>
      <c r="I105" s="13" t="str">
        <f>IF(COUNTA(Payments!$A$7:$A$154)=0,"",IF(ISBLANK($A105),"",IF(ISNA(MATCH($A105,Payments!$A$7:$A$154,0)),"🚫 No","✔ Yes")))</f>
        <v/>
      </c>
      <c r="J105" s="5" t="str">
        <f t="shared" si="2"/>
        <v/>
      </c>
      <c r="L105" s="8"/>
      <c r="M105" s="4" t="str" cm="1">
        <f t="array" ref="M105">IF(ISBLANK($B105),"",IFERROR(TRANSPOSE(_xlfn.UNIQUE(_xlfn._xlws.FILTER(Table1[Color],Table1[Item]=$B105))),""))</f>
        <v/>
      </c>
      <c r="N105" s="4"/>
      <c r="O105" s="4"/>
      <c r="P105" s="4"/>
      <c r="Q105" s="4"/>
      <c r="R105" s="4"/>
      <c r="S105" s="4"/>
      <c r="T105" s="4"/>
      <c r="U105" s="4"/>
      <c r="V105" s="4"/>
      <c r="W105" s="4"/>
      <c r="X105" s="9"/>
      <c r="Y105" s="8"/>
      <c r="Z105" s="4" t="str" cm="1">
        <f t="array" ref="Z105">IF(OR(ISBLANK($C105),ISBLANK($B105)),"",IFERROR(TRANSPOSE(_xlfn.UNIQUE(_xlfn._xlws.FILTER(Table1[Size],(Table1[Item]=$B105)*(Table1[Color]=$C105)))),""))</f>
        <v/>
      </c>
      <c r="AA105" s="4"/>
      <c r="AB105" s="4"/>
      <c r="AC105" s="4"/>
      <c r="AD105" s="4"/>
      <c r="AE105" s="4"/>
      <c r="AF105" s="4"/>
      <c r="AG105" s="4"/>
      <c r="AH105" s="4"/>
      <c r="AI105" s="4"/>
      <c r="AJ105" s="4"/>
      <c r="AK105" s="9"/>
    </row>
    <row r="106" spans="1:37" x14ac:dyDescent="0.3">
      <c r="A106" s="11"/>
      <c r="B106" s="11"/>
      <c r="C106" s="11"/>
      <c r="D106" s="12"/>
      <c r="E106" s="12"/>
      <c r="F106" s="12"/>
      <c r="G106" s="13" t="str" cm="1">
        <f t="array" ref="G106">_xlfn.IFNA(IF(OR(ISBLANK($B106),$D106="",$C106=""),"",INDEX(Table1[Item Cost],MATCH(1,(Items!$B106=Table1[Item])*($C106=Table1[Color])*(Items!$D106=Table1[Size]),0))),"")</f>
        <v/>
      </c>
      <c r="H106" s="13" t="str">
        <f t="shared" si="3"/>
        <v/>
      </c>
      <c r="I106" s="13" t="str">
        <f>IF(COUNTA(Payments!$A$7:$A$154)=0,"",IF(ISBLANK($A106),"",IF(ISNA(MATCH($A106,Payments!$A$7:$A$154,0)),"🚫 No","✔ Yes")))</f>
        <v/>
      </c>
      <c r="J106" s="5" t="str">
        <f t="shared" si="2"/>
        <v/>
      </c>
      <c r="L106" s="8"/>
      <c r="M106" s="4" t="str" cm="1">
        <f t="array" ref="M106">IF(ISBLANK($B106),"",IFERROR(TRANSPOSE(_xlfn.UNIQUE(_xlfn._xlws.FILTER(Table1[Color],Table1[Item]=$B106))),""))</f>
        <v/>
      </c>
      <c r="N106" s="4"/>
      <c r="O106" s="4"/>
      <c r="P106" s="4"/>
      <c r="Q106" s="4"/>
      <c r="R106" s="4"/>
      <c r="S106" s="4"/>
      <c r="T106" s="4"/>
      <c r="U106" s="4"/>
      <c r="V106" s="4"/>
      <c r="W106" s="4"/>
      <c r="X106" s="9"/>
      <c r="Y106" s="8"/>
      <c r="Z106" s="4" t="str" cm="1">
        <f t="array" ref="Z106">IF(OR(ISBLANK($C106),ISBLANK($B106)),"",IFERROR(TRANSPOSE(_xlfn.UNIQUE(_xlfn._xlws.FILTER(Table1[Size],(Table1[Item]=$B106)*(Table1[Color]=$C106)))),""))</f>
        <v/>
      </c>
      <c r="AA106" s="4"/>
      <c r="AB106" s="4"/>
      <c r="AC106" s="4"/>
      <c r="AD106" s="4"/>
      <c r="AE106" s="4"/>
      <c r="AF106" s="4"/>
      <c r="AG106" s="4"/>
      <c r="AH106" s="4"/>
      <c r="AI106" s="4"/>
      <c r="AJ106" s="4"/>
      <c r="AK106" s="9"/>
    </row>
    <row r="107" spans="1:37" x14ac:dyDescent="0.3">
      <c r="A107" s="11"/>
      <c r="B107" s="11"/>
      <c r="C107" s="11"/>
      <c r="D107" s="12"/>
      <c r="E107" s="12"/>
      <c r="F107" s="12"/>
      <c r="G107" s="13" t="str" cm="1">
        <f t="array" ref="G107">_xlfn.IFNA(IF(OR(ISBLANK($B107),$D107="",$C107=""),"",INDEX(Table1[Item Cost],MATCH(1,(Items!$B107=Table1[Item])*($C107=Table1[Color])*(Items!$D107=Table1[Size]),0))),"")</f>
        <v/>
      </c>
      <c r="H107" s="13" t="str">
        <f t="shared" si="3"/>
        <v/>
      </c>
      <c r="I107" s="13" t="str">
        <f>IF(COUNTA(Payments!$A$7:$A$154)=0,"",IF(ISBLANK($A107),"",IF(ISNA(MATCH($A107,Payments!$A$7:$A$154,0)),"🚫 No","✔ Yes")))</f>
        <v/>
      </c>
      <c r="J107" s="5" t="str">
        <f t="shared" si="2"/>
        <v/>
      </c>
      <c r="L107" s="8"/>
      <c r="M107" s="4" t="str" cm="1">
        <f t="array" ref="M107">IF(ISBLANK($B107),"",IFERROR(TRANSPOSE(_xlfn.UNIQUE(_xlfn._xlws.FILTER(Table1[Color],Table1[Item]=$B107))),""))</f>
        <v/>
      </c>
      <c r="N107" s="4"/>
      <c r="O107" s="4"/>
      <c r="P107" s="4"/>
      <c r="Q107" s="4"/>
      <c r="R107" s="4"/>
      <c r="S107" s="4"/>
      <c r="T107" s="4"/>
      <c r="U107" s="4"/>
      <c r="V107" s="4"/>
      <c r="W107" s="4"/>
      <c r="X107" s="9"/>
      <c r="Y107" s="8"/>
      <c r="Z107" s="4" t="str" cm="1">
        <f t="array" ref="Z107">IF(OR(ISBLANK($C107),ISBLANK($B107)),"",IFERROR(TRANSPOSE(_xlfn.UNIQUE(_xlfn._xlws.FILTER(Table1[Size],(Table1[Item]=$B107)*(Table1[Color]=$C107)))),""))</f>
        <v/>
      </c>
      <c r="AA107" s="4"/>
      <c r="AB107" s="4"/>
      <c r="AC107" s="4"/>
      <c r="AD107" s="4"/>
      <c r="AE107" s="4"/>
      <c r="AF107" s="4"/>
      <c r="AG107" s="4"/>
      <c r="AH107" s="4"/>
      <c r="AI107" s="4"/>
      <c r="AJ107" s="4"/>
      <c r="AK107" s="9"/>
    </row>
    <row r="108" spans="1:37" x14ac:dyDescent="0.3">
      <c r="A108" s="11"/>
      <c r="B108" s="11"/>
      <c r="C108" s="11"/>
      <c r="D108" s="12"/>
      <c r="E108" s="12"/>
      <c r="F108" s="12"/>
      <c r="G108" s="13" t="str" cm="1">
        <f t="array" ref="G108">_xlfn.IFNA(IF(OR(ISBLANK($B108),$D108="",$C108=""),"",INDEX(Table1[Item Cost],MATCH(1,(Items!$B108=Table1[Item])*($C108=Table1[Color])*(Items!$D108=Table1[Size]),0))),"")</f>
        <v/>
      </c>
      <c r="H108" s="13" t="str">
        <f t="shared" si="3"/>
        <v/>
      </c>
      <c r="I108" s="13" t="str">
        <f>IF(COUNTA(Payments!$A$7:$A$154)=0,"",IF(ISBLANK($A108),"",IF(ISNA(MATCH($A108,Payments!$A$7:$A$154,0)),"🚫 No","✔ Yes")))</f>
        <v/>
      </c>
      <c r="J108" s="5" t="str">
        <f t="shared" si="2"/>
        <v/>
      </c>
      <c r="L108" s="8"/>
      <c r="M108" s="4" t="str" cm="1">
        <f t="array" ref="M108">IF(ISBLANK($B108),"",IFERROR(TRANSPOSE(_xlfn.UNIQUE(_xlfn._xlws.FILTER(Table1[Color],Table1[Item]=$B108))),""))</f>
        <v/>
      </c>
      <c r="N108" s="4"/>
      <c r="O108" s="4"/>
      <c r="P108" s="4"/>
      <c r="Q108" s="4"/>
      <c r="R108" s="4"/>
      <c r="S108" s="4"/>
      <c r="T108" s="4"/>
      <c r="U108" s="4"/>
      <c r="V108" s="4"/>
      <c r="W108" s="4"/>
      <c r="X108" s="9"/>
      <c r="Y108" s="8"/>
      <c r="Z108" s="4" t="str" cm="1">
        <f t="array" ref="Z108">IF(OR(ISBLANK($C108),ISBLANK($B108)),"",IFERROR(TRANSPOSE(_xlfn.UNIQUE(_xlfn._xlws.FILTER(Table1[Size],(Table1[Item]=$B108)*(Table1[Color]=$C108)))),""))</f>
        <v/>
      </c>
      <c r="AA108" s="4"/>
      <c r="AB108" s="4"/>
      <c r="AC108" s="4"/>
      <c r="AD108" s="4"/>
      <c r="AE108" s="4"/>
      <c r="AF108" s="4"/>
      <c r="AG108" s="4"/>
      <c r="AH108" s="4"/>
      <c r="AI108" s="4"/>
      <c r="AJ108" s="4"/>
      <c r="AK108" s="9"/>
    </row>
    <row r="109" spans="1:37" x14ac:dyDescent="0.3">
      <c r="A109" s="11"/>
      <c r="B109" s="11"/>
      <c r="C109" s="11"/>
      <c r="D109" s="12"/>
      <c r="E109" s="12"/>
      <c r="F109" s="12"/>
      <c r="G109" s="13" t="str" cm="1">
        <f t="array" ref="G109">_xlfn.IFNA(IF(OR(ISBLANK($B109),$D109="",$C109=""),"",INDEX(Table1[Item Cost],MATCH(1,(Items!$B109=Table1[Item])*($C109=Table1[Color])*(Items!$D109=Table1[Size]),0))),"")</f>
        <v/>
      </c>
      <c r="H109" s="13" t="str">
        <f t="shared" si="3"/>
        <v/>
      </c>
      <c r="I109" s="13" t="str">
        <f>IF(COUNTA(Payments!$A$7:$A$154)=0,"",IF(ISBLANK($A109),"",IF(ISNA(MATCH($A109,Payments!$A$7:$A$154,0)),"🚫 No","✔ Yes")))</f>
        <v/>
      </c>
      <c r="J109" s="5" t="str">
        <f t="shared" si="2"/>
        <v/>
      </c>
      <c r="L109" s="8"/>
      <c r="M109" s="4" t="str" cm="1">
        <f t="array" ref="M109">IF(ISBLANK($B109),"",IFERROR(TRANSPOSE(_xlfn.UNIQUE(_xlfn._xlws.FILTER(Table1[Color],Table1[Item]=$B109))),""))</f>
        <v/>
      </c>
      <c r="N109" s="4"/>
      <c r="O109" s="4"/>
      <c r="P109" s="4"/>
      <c r="Q109" s="4"/>
      <c r="R109" s="4"/>
      <c r="S109" s="4"/>
      <c r="T109" s="4"/>
      <c r="U109" s="4"/>
      <c r="V109" s="4"/>
      <c r="W109" s="4"/>
      <c r="X109" s="9"/>
      <c r="Y109" s="8"/>
      <c r="Z109" s="4" t="str" cm="1">
        <f t="array" ref="Z109">IF(OR(ISBLANK($C109),ISBLANK($B109)),"",IFERROR(TRANSPOSE(_xlfn.UNIQUE(_xlfn._xlws.FILTER(Table1[Size],(Table1[Item]=$B109)*(Table1[Color]=$C109)))),""))</f>
        <v/>
      </c>
      <c r="AA109" s="4"/>
      <c r="AB109" s="4"/>
      <c r="AC109" s="4"/>
      <c r="AD109" s="4"/>
      <c r="AE109" s="4"/>
      <c r="AF109" s="4"/>
      <c r="AG109" s="4"/>
      <c r="AH109" s="4"/>
      <c r="AI109" s="4"/>
      <c r="AJ109" s="4"/>
      <c r="AK109" s="9"/>
    </row>
    <row r="110" spans="1:37" x14ac:dyDescent="0.3">
      <c r="A110" s="11"/>
      <c r="B110" s="11"/>
      <c r="C110" s="11"/>
      <c r="D110" s="12"/>
      <c r="E110" s="12"/>
      <c r="F110" s="12"/>
      <c r="G110" s="13" t="str" cm="1">
        <f t="array" ref="G110">_xlfn.IFNA(IF(OR(ISBLANK($B110),$D110="",$C110=""),"",INDEX(Table1[Item Cost],MATCH(1,(Items!$B110=Table1[Item])*($C110=Table1[Color])*(Items!$D110=Table1[Size]),0))),"")</f>
        <v/>
      </c>
      <c r="H110" s="13" t="str">
        <f t="shared" si="3"/>
        <v/>
      </c>
      <c r="I110" s="13" t="str">
        <f>IF(COUNTA(Payments!$A$7:$A$154)=0,"",IF(ISBLANK($A110),"",IF(ISNA(MATCH($A110,Payments!$A$7:$A$154,0)),"🚫 No","✔ Yes")))</f>
        <v/>
      </c>
      <c r="J110" s="5" t="str">
        <f t="shared" si="2"/>
        <v/>
      </c>
      <c r="L110" s="8"/>
      <c r="M110" s="4" t="str" cm="1">
        <f t="array" ref="M110">IF(ISBLANK($B110),"",IFERROR(TRANSPOSE(_xlfn.UNIQUE(_xlfn._xlws.FILTER(Table1[Color],Table1[Item]=$B110))),""))</f>
        <v/>
      </c>
      <c r="N110" s="4"/>
      <c r="O110" s="4"/>
      <c r="P110" s="4"/>
      <c r="Q110" s="4"/>
      <c r="R110" s="4"/>
      <c r="S110" s="4"/>
      <c r="T110" s="4"/>
      <c r="U110" s="4"/>
      <c r="V110" s="4"/>
      <c r="W110" s="4"/>
      <c r="X110" s="9"/>
      <c r="Y110" s="8"/>
      <c r="Z110" s="4" t="str" cm="1">
        <f t="array" ref="Z110">IF(OR(ISBLANK($C110),ISBLANK($B110)),"",IFERROR(TRANSPOSE(_xlfn.UNIQUE(_xlfn._xlws.FILTER(Table1[Size],(Table1[Item]=$B110)*(Table1[Color]=$C110)))),""))</f>
        <v/>
      </c>
      <c r="AA110" s="4"/>
      <c r="AB110" s="4"/>
      <c r="AC110" s="4"/>
      <c r="AD110" s="4"/>
      <c r="AE110" s="4"/>
      <c r="AF110" s="4"/>
      <c r="AG110" s="4"/>
      <c r="AH110" s="4"/>
      <c r="AI110" s="4"/>
      <c r="AJ110" s="4"/>
      <c r="AK110" s="9"/>
    </row>
    <row r="111" spans="1:37" x14ac:dyDescent="0.3">
      <c r="A111" s="11"/>
      <c r="B111" s="11"/>
      <c r="C111" s="11"/>
      <c r="D111" s="12"/>
      <c r="E111" s="12"/>
      <c r="F111" s="12"/>
      <c r="G111" s="13" t="str" cm="1">
        <f t="array" ref="G111">_xlfn.IFNA(IF(OR(ISBLANK($B111),$D111="",$C111=""),"",INDEX(Table1[Item Cost],MATCH(1,(Items!$B111=Table1[Item])*($C111=Table1[Color])*(Items!$D111=Table1[Size]),0))),"")</f>
        <v/>
      </c>
      <c r="H111" s="13" t="str">
        <f t="shared" si="3"/>
        <v/>
      </c>
      <c r="I111" s="13" t="str">
        <f>IF(COUNTA(Payments!$A$7:$A$154)=0,"",IF(ISBLANK($A111),"",IF(ISNA(MATCH($A111,Payments!$A$7:$A$154,0)),"🚫 No","✔ Yes")))</f>
        <v/>
      </c>
      <c r="J111" s="5" t="str">
        <f t="shared" si="2"/>
        <v/>
      </c>
      <c r="L111" s="8"/>
      <c r="M111" s="4" t="str" cm="1">
        <f t="array" ref="M111">IF(ISBLANK($B111),"",IFERROR(TRANSPOSE(_xlfn.UNIQUE(_xlfn._xlws.FILTER(Table1[Color],Table1[Item]=$B111))),""))</f>
        <v/>
      </c>
      <c r="N111" s="4"/>
      <c r="O111" s="4"/>
      <c r="P111" s="4"/>
      <c r="Q111" s="4"/>
      <c r="R111" s="4"/>
      <c r="S111" s="4"/>
      <c r="T111" s="4"/>
      <c r="U111" s="4"/>
      <c r="V111" s="4"/>
      <c r="W111" s="4"/>
      <c r="X111" s="9"/>
      <c r="Y111" s="8"/>
      <c r="Z111" s="4" t="str" cm="1">
        <f t="array" ref="Z111">IF(OR(ISBLANK($C111),ISBLANK($B111)),"",IFERROR(TRANSPOSE(_xlfn.UNIQUE(_xlfn._xlws.FILTER(Table1[Size],(Table1[Item]=$B111)*(Table1[Color]=$C111)))),""))</f>
        <v/>
      </c>
      <c r="AA111" s="4"/>
      <c r="AB111" s="4"/>
      <c r="AC111" s="4"/>
      <c r="AD111" s="4"/>
      <c r="AE111" s="4"/>
      <c r="AF111" s="4"/>
      <c r="AG111" s="4"/>
      <c r="AH111" s="4"/>
      <c r="AI111" s="4"/>
      <c r="AJ111" s="4"/>
      <c r="AK111" s="9"/>
    </row>
    <row r="112" spans="1:37" x14ac:dyDescent="0.3">
      <c r="A112" s="11"/>
      <c r="B112" s="11"/>
      <c r="C112" s="11"/>
      <c r="D112" s="12"/>
      <c r="E112" s="12"/>
      <c r="F112" s="12"/>
      <c r="G112" s="13" t="str" cm="1">
        <f t="array" ref="G112">_xlfn.IFNA(IF(OR(ISBLANK($B112),$D112="",$C112=""),"",INDEX(Table1[Item Cost],MATCH(1,(Items!$B112=Table1[Item])*($C112=Table1[Color])*(Items!$D112=Table1[Size]),0))),"")</f>
        <v/>
      </c>
      <c r="H112" s="13" t="str">
        <f t="shared" si="3"/>
        <v/>
      </c>
      <c r="I112" s="13" t="str">
        <f>IF(COUNTA(Payments!$A$7:$A$154)=0,"",IF(ISBLANK($A112),"",IF(ISNA(MATCH($A112,Payments!$A$7:$A$154,0)),"🚫 No","✔ Yes")))</f>
        <v/>
      </c>
      <c r="J112" s="5" t="str">
        <f t="shared" si="2"/>
        <v/>
      </c>
      <c r="L112" s="8"/>
      <c r="M112" s="4" t="str" cm="1">
        <f t="array" ref="M112">IF(ISBLANK($B112),"",IFERROR(TRANSPOSE(_xlfn.UNIQUE(_xlfn._xlws.FILTER(Table1[Color],Table1[Item]=$B112))),""))</f>
        <v/>
      </c>
      <c r="N112" s="4"/>
      <c r="O112" s="4"/>
      <c r="P112" s="4"/>
      <c r="Q112" s="4"/>
      <c r="R112" s="4"/>
      <c r="S112" s="4"/>
      <c r="T112" s="4"/>
      <c r="U112" s="4"/>
      <c r="V112" s="4"/>
      <c r="W112" s="4"/>
      <c r="X112" s="9"/>
      <c r="Y112" s="8"/>
      <c r="Z112" s="4" t="str" cm="1">
        <f t="array" ref="Z112">IF(OR(ISBLANK($C112),ISBLANK($B112)),"",IFERROR(TRANSPOSE(_xlfn.UNIQUE(_xlfn._xlws.FILTER(Table1[Size],(Table1[Item]=$B112)*(Table1[Color]=$C112)))),""))</f>
        <v/>
      </c>
      <c r="AA112" s="4"/>
      <c r="AB112" s="4"/>
      <c r="AC112" s="4"/>
      <c r="AD112" s="4"/>
      <c r="AE112" s="4"/>
      <c r="AF112" s="4"/>
      <c r="AG112" s="4"/>
      <c r="AH112" s="4"/>
      <c r="AI112" s="4"/>
      <c r="AJ112" s="4"/>
      <c r="AK112" s="9"/>
    </row>
    <row r="113" spans="1:37" x14ac:dyDescent="0.3">
      <c r="A113" s="11"/>
      <c r="B113" s="11"/>
      <c r="C113" s="11"/>
      <c r="D113" s="12"/>
      <c r="E113" s="12"/>
      <c r="F113" s="12"/>
      <c r="G113" s="13" t="str" cm="1">
        <f t="array" ref="G113">_xlfn.IFNA(IF(OR(ISBLANK($B113),$D113="",$C113=""),"",INDEX(Table1[Item Cost],MATCH(1,(Items!$B113=Table1[Item])*($C113=Table1[Color])*(Items!$D113=Table1[Size]),0))),"")</f>
        <v/>
      </c>
      <c r="H113" s="13" t="str">
        <f t="shared" si="3"/>
        <v/>
      </c>
      <c r="I113" s="13" t="str">
        <f>IF(COUNTA(Payments!$A$7:$A$154)=0,"",IF(ISBLANK($A113),"",IF(ISNA(MATCH($A113,Payments!$A$7:$A$154,0)),"🚫 No","✔ Yes")))</f>
        <v/>
      </c>
      <c r="J113" s="5" t="str">
        <f t="shared" si="2"/>
        <v/>
      </c>
      <c r="L113" s="8"/>
      <c r="M113" s="4" t="str" cm="1">
        <f t="array" ref="M113">IF(ISBLANK($B113),"",IFERROR(TRANSPOSE(_xlfn.UNIQUE(_xlfn._xlws.FILTER(Table1[Color],Table1[Item]=$B113))),""))</f>
        <v/>
      </c>
      <c r="N113" s="4"/>
      <c r="O113" s="4"/>
      <c r="P113" s="4"/>
      <c r="Q113" s="4"/>
      <c r="R113" s="4"/>
      <c r="S113" s="4"/>
      <c r="T113" s="4"/>
      <c r="U113" s="4"/>
      <c r="V113" s="4"/>
      <c r="W113" s="4"/>
      <c r="X113" s="9"/>
      <c r="Y113" s="8"/>
      <c r="Z113" s="4" t="str" cm="1">
        <f t="array" ref="Z113">IF(OR(ISBLANK($C113),ISBLANK($B113)),"",IFERROR(TRANSPOSE(_xlfn.UNIQUE(_xlfn._xlws.FILTER(Table1[Size],(Table1[Item]=$B113)*(Table1[Color]=$C113)))),""))</f>
        <v/>
      </c>
      <c r="AA113" s="4"/>
      <c r="AB113" s="4"/>
      <c r="AC113" s="4"/>
      <c r="AD113" s="4"/>
      <c r="AE113" s="4"/>
      <c r="AF113" s="4"/>
      <c r="AG113" s="4"/>
      <c r="AH113" s="4"/>
      <c r="AI113" s="4"/>
      <c r="AJ113" s="4"/>
      <c r="AK113" s="9"/>
    </row>
    <row r="114" spans="1:37" x14ac:dyDescent="0.3">
      <c r="A114" s="11"/>
      <c r="B114" s="11"/>
      <c r="C114" s="11"/>
      <c r="D114" s="12"/>
      <c r="E114" s="12"/>
      <c r="F114" s="12"/>
      <c r="G114" s="13" t="str" cm="1">
        <f t="array" ref="G114">_xlfn.IFNA(IF(OR(ISBLANK($B114),$D114="",$C114=""),"",INDEX(Table1[Item Cost],MATCH(1,(Items!$B114=Table1[Item])*($C114=Table1[Color])*(Items!$D114=Table1[Size]),0))),"")</f>
        <v/>
      </c>
      <c r="H114" s="13" t="str">
        <f t="shared" si="3"/>
        <v/>
      </c>
      <c r="I114" s="13" t="str">
        <f>IF(COUNTA(Payments!$A$7:$A$154)=0,"",IF(ISBLANK($A114),"",IF(ISNA(MATCH($A114,Payments!$A$7:$A$154,0)),"🚫 No","✔ Yes")))</f>
        <v/>
      </c>
      <c r="J114" s="5" t="str">
        <f t="shared" si="2"/>
        <v/>
      </c>
      <c r="L114" s="8"/>
      <c r="M114" s="4" t="str" cm="1">
        <f t="array" ref="M114">IF(ISBLANK($B114),"",IFERROR(TRANSPOSE(_xlfn.UNIQUE(_xlfn._xlws.FILTER(Table1[Color],Table1[Item]=$B114))),""))</f>
        <v/>
      </c>
      <c r="N114" s="4"/>
      <c r="O114" s="4"/>
      <c r="P114" s="4"/>
      <c r="Q114" s="4"/>
      <c r="R114" s="4"/>
      <c r="S114" s="4"/>
      <c r="T114" s="4"/>
      <c r="U114" s="4"/>
      <c r="V114" s="4"/>
      <c r="W114" s="4"/>
      <c r="X114" s="9"/>
      <c r="Y114" s="8"/>
      <c r="Z114" s="4" t="str" cm="1">
        <f t="array" ref="Z114">IF(OR(ISBLANK($C114),ISBLANK($B114)),"",IFERROR(TRANSPOSE(_xlfn.UNIQUE(_xlfn._xlws.FILTER(Table1[Size],(Table1[Item]=$B114)*(Table1[Color]=$C114)))),""))</f>
        <v/>
      </c>
      <c r="AA114" s="4"/>
      <c r="AB114" s="4"/>
      <c r="AC114" s="4"/>
      <c r="AD114" s="4"/>
      <c r="AE114" s="4"/>
      <c r="AF114" s="4"/>
      <c r="AG114" s="4"/>
      <c r="AH114" s="4"/>
      <c r="AI114" s="4"/>
      <c r="AJ114" s="4"/>
      <c r="AK114" s="9"/>
    </row>
    <row r="115" spans="1:37" x14ac:dyDescent="0.3">
      <c r="A115" s="11"/>
      <c r="B115" s="11"/>
      <c r="C115" s="11"/>
      <c r="D115" s="12"/>
      <c r="E115" s="12"/>
      <c r="F115" s="12"/>
      <c r="G115" s="13" t="str" cm="1">
        <f t="array" ref="G115">_xlfn.IFNA(IF(OR(ISBLANK($B115),$D115="",$C115=""),"",INDEX(Table1[Item Cost],MATCH(1,(Items!$B115=Table1[Item])*($C115=Table1[Color])*(Items!$D115=Table1[Size]),0))),"")</f>
        <v/>
      </c>
      <c r="H115" s="13" t="str">
        <f t="shared" si="3"/>
        <v/>
      </c>
      <c r="I115" s="13" t="str">
        <f>IF(COUNTA(Payments!$A$7:$A$154)=0,"",IF(ISBLANK($A115),"",IF(ISNA(MATCH($A115,Payments!$A$7:$A$154,0)),"🚫 No","✔ Yes")))</f>
        <v/>
      </c>
      <c r="J115" s="5" t="str">
        <f t="shared" si="2"/>
        <v/>
      </c>
      <c r="L115" s="8"/>
      <c r="M115" s="4" t="str" cm="1">
        <f t="array" ref="M115">IF(ISBLANK($B115),"",IFERROR(TRANSPOSE(_xlfn.UNIQUE(_xlfn._xlws.FILTER(Table1[Color],Table1[Item]=$B115))),""))</f>
        <v/>
      </c>
      <c r="N115" s="4"/>
      <c r="O115" s="4"/>
      <c r="P115" s="4"/>
      <c r="Q115" s="4"/>
      <c r="R115" s="4"/>
      <c r="S115" s="4"/>
      <c r="T115" s="4"/>
      <c r="U115" s="4"/>
      <c r="V115" s="4"/>
      <c r="W115" s="4"/>
      <c r="X115" s="9"/>
      <c r="Y115" s="8"/>
      <c r="Z115" s="4" t="str" cm="1">
        <f t="array" ref="Z115">IF(OR(ISBLANK($C115),ISBLANK($B115)),"",IFERROR(TRANSPOSE(_xlfn.UNIQUE(_xlfn._xlws.FILTER(Table1[Size],(Table1[Item]=$B115)*(Table1[Color]=$C115)))),""))</f>
        <v/>
      </c>
      <c r="AA115" s="4"/>
      <c r="AB115" s="4"/>
      <c r="AC115" s="4"/>
      <c r="AD115" s="4"/>
      <c r="AE115" s="4"/>
      <c r="AF115" s="4"/>
      <c r="AG115" s="4"/>
      <c r="AH115" s="4"/>
      <c r="AI115" s="4"/>
      <c r="AJ115" s="4"/>
      <c r="AK115" s="9"/>
    </row>
    <row r="116" spans="1:37" x14ac:dyDescent="0.3">
      <c r="A116" s="11"/>
      <c r="B116" s="11"/>
      <c r="C116" s="11"/>
      <c r="D116" s="12"/>
      <c r="E116" s="12"/>
      <c r="F116" s="12"/>
      <c r="G116" s="13" t="str" cm="1">
        <f t="array" ref="G116">_xlfn.IFNA(IF(OR(ISBLANK($B116),$D116="",$C116=""),"",INDEX(Table1[Item Cost],MATCH(1,(Items!$B116=Table1[Item])*($C116=Table1[Color])*(Items!$D116=Table1[Size]),0))),"")</f>
        <v/>
      </c>
      <c r="H116" s="13" t="str">
        <f t="shared" si="3"/>
        <v/>
      </c>
      <c r="I116" s="13" t="str">
        <f>IF(COUNTA(Payments!$A$7:$A$154)=0,"",IF(ISBLANK($A116),"",IF(ISNA(MATCH($A116,Payments!$A$7:$A$154,0)),"🚫 No","✔ Yes")))</f>
        <v/>
      </c>
      <c r="J116" s="5" t="str">
        <f t="shared" si="2"/>
        <v/>
      </c>
      <c r="L116" s="8"/>
      <c r="M116" s="4" t="str" cm="1">
        <f t="array" ref="M116">IF(ISBLANK($B116),"",IFERROR(TRANSPOSE(_xlfn.UNIQUE(_xlfn._xlws.FILTER(Table1[Color],Table1[Item]=$B116))),""))</f>
        <v/>
      </c>
      <c r="N116" s="4"/>
      <c r="O116" s="4"/>
      <c r="P116" s="4"/>
      <c r="Q116" s="4"/>
      <c r="R116" s="4"/>
      <c r="S116" s="4"/>
      <c r="T116" s="4"/>
      <c r="U116" s="4"/>
      <c r="V116" s="4"/>
      <c r="W116" s="4"/>
      <c r="X116" s="9"/>
      <c r="Y116" s="8"/>
      <c r="Z116" s="4" t="str" cm="1">
        <f t="array" ref="Z116">IF(OR(ISBLANK($C116),ISBLANK($B116)),"",IFERROR(TRANSPOSE(_xlfn.UNIQUE(_xlfn._xlws.FILTER(Table1[Size],(Table1[Item]=$B116)*(Table1[Color]=$C116)))),""))</f>
        <v/>
      </c>
      <c r="AA116" s="4"/>
      <c r="AB116" s="4"/>
      <c r="AC116" s="4"/>
      <c r="AD116" s="4"/>
      <c r="AE116" s="4"/>
      <c r="AF116" s="4"/>
      <c r="AG116" s="4"/>
      <c r="AH116" s="4"/>
      <c r="AI116" s="4"/>
      <c r="AJ116" s="4"/>
      <c r="AK116" s="9"/>
    </row>
    <row r="117" spans="1:37" x14ac:dyDescent="0.3">
      <c r="A117" s="11"/>
      <c r="B117" s="11"/>
      <c r="C117" s="11"/>
      <c r="D117" s="12"/>
      <c r="E117" s="12"/>
      <c r="F117" s="12"/>
      <c r="G117" s="13" t="str" cm="1">
        <f t="array" ref="G117">_xlfn.IFNA(IF(OR(ISBLANK($B117),$D117="",$C117=""),"",INDEX(Table1[Item Cost],MATCH(1,(Items!$B117=Table1[Item])*($C117=Table1[Color])*(Items!$D117=Table1[Size]),0))),"")</f>
        <v/>
      </c>
      <c r="H117" s="13" t="str">
        <f t="shared" si="3"/>
        <v/>
      </c>
      <c r="I117" s="13" t="str">
        <f>IF(COUNTA(Payments!$A$7:$A$154)=0,"",IF(ISBLANK($A117),"",IF(ISNA(MATCH($A117,Payments!$A$7:$A$154,0)),"🚫 No","✔ Yes")))</f>
        <v/>
      </c>
      <c r="J117" s="5" t="str">
        <f t="shared" si="2"/>
        <v/>
      </c>
      <c r="L117" s="8"/>
      <c r="M117" s="4" t="str" cm="1">
        <f t="array" ref="M117">IF(ISBLANK($B117),"",IFERROR(TRANSPOSE(_xlfn.UNIQUE(_xlfn._xlws.FILTER(Table1[Color],Table1[Item]=$B117))),""))</f>
        <v/>
      </c>
      <c r="N117" s="4"/>
      <c r="O117" s="4"/>
      <c r="P117" s="4"/>
      <c r="Q117" s="4"/>
      <c r="R117" s="4"/>
      <c r="S117" s="4"/>
      <c r="T117" s="4"/>
      <c r="U117" s="4"/>
      <c r="V117" s="4"/>
      <c r="W117" s="4"/>
      <c r="X117" s="9"/>
      <c r="Y117" s="8"/>
      <c r="Z117" s="4" t="str" cm="1">
        <f t="array" ref="Z117">IF(OR(ISBLANK($C117),ISBLANK($B117)),"",IFERROR(TRANSPOSE(_xlfn.UNIQUE(_xlfn._xlws.FILTER(Table1[Size],(Table1[Item]=$B117)*(Table1[Color]=$C117)))),""))</f>
        <v/>
      </c>
      <c r="AA117" s="4"/>
      <c r="AB117" s="4"/>
      <c r="AC117" s="4"/>
      <c r="AD117" s="4"/>
      <c r="AE117" s="4"/>
      <c r="AF117" s="4"/>
      <c r="AG117" s="4"/>
      <c r="AH117" s="4"/>
      <c r="AI117" s="4"/>
      <c r="AJ117" s="4"/>
      <c r="AK117" s="9"/>
    </row>
    <row r="118" spans="1:37" x14ac:dyDescent="0.3">
      <c r="A118" s="11"/>
      <c r="B118" s="11"/>
      <c r="C118" s="11"/>
      <c r="D118" s="12"/>
      <c r="E118" s="12"/>
      <c r="F118" s="12"/>
      <c r="G118" s="13" t="str" cm="1">
        <f t="array" ref="G118">_xlfn.IFNA(IF(OR(ISBLANK($B118),$D118="",$C118=""),"",INDEX(Table1[Item Cost],MATCH(1,(Items!$B118=Table1[Item])*($C118=Table1[Color])*(Items!$D118=Table1[Size]),0))),"")</f>
        <v/>
      </c>
      <c r="H118" s="13" t="str">
        <f t="shared" si="3"/>
        <v/>
      </c>
      <c r="I118" s="13" t="str">
        <f>IF(COUNTA(Payments!$A$7:$A$154)=0,"",IF(ISBLANK($A118),"",IF(ISNA(MATCH($A118,Payments!$A$7:$A$154,0)),"🚫 No","✔ Yes")))</f>
        <v/>
      </c>
      <c r="J118" s="5" t="str">
        <f t="shared" si="2"/>
        <v/>
      </c>
      <c r="L118" s="8"/>
      <c r="M118" s="4" t="str" cm="1">
        <f t="array" ref="M118">IF(ISBLANK($B118),"",IFERROR(TRANSPOSE(_xlfn.UNIQUE(_xlfn._xlws.FILTER(Table1[Color],Table1[Item]=$B118))),""))</f>
        <v/>
      </c>
      <c r="N118" s="4"/>
      <c r="O118" s="4"/>
      <c r="P118" s="4"/>
      <c r="Q118" s="4"/>
      <c r="R118" s="4"/>
      <c r="S118" s="4"/>
      <c r="T118" s="4"/>
      <c r="U118" s="4"/>
      <c r="V118" s="4"/>
      <c r="W118" s="4"/>
      <c r="X118" s="9"/>
      <c r="Y118" s="8"/>
      <c r="Z118" s="4" t="str" cm="1">
        <f t="array" ref="Z118">IF(OR(ISBLANK($C118),ISBLANK($B118)),"",IFERROR(TRANSPOSE(_xlfn.UNIQUE(_xlfn._xlws.FILTER(Table1[Size],(Table1[Item]=$B118)*(Table1[Color]=$C118)))),""))</f>
        <v/>
      </c>
      <c r="AA118" s="4"/>
      <c r="AB118" s="4"/>
      <c r="AC118" s="4"/>
      <c r="AD118" s="4"/>
      <c r="AE118" s="4"/>
      <c r="AF118" s="4"/>
      <c r="AG118" s="4"/>
      <c r="AH118" s="4"/>
      <c r="AI118" s="4"/>
      <c r="AJ118" s="4"/>
      <c r="AK118" s="9"/>
    </row>
    <row r="119" spans="1:37" x14ac:dyDescent="0.3">
      <c r="A119" s="11"/>
      <c r="B119" s="11"/>
      <c r="C119" s="11"/>
      <c r="D119" s="12"/>
      <c r="E119" s="12"/>
      <c r="F119" s="12"/>
      <c r="G119" s="13" t="str" cm="1">
        <f t="array" ref="G119">_xlfn.IFNA(IF(OR(ISBLANK($B119),$D119="",$C119=""),"",INDEX(Table1[Item Cost],MATCH(1,(Items!$B119=Table1[Item])*($C119=Table1[Color])*(Items!$D119=Table1[Size]),0))),"")</f>
        <v/>
      </c>
      <c r="H119" s="13" t="str">
        <f t="shared" si="3"/>
        <v/>
      </c>
      <c r="I119" s="13" t="str">
        <f>IF(COUNTA(Payments!$A$7:$A$154)=0,"",IF(ISBLANK($A119),"",IF(ISNA(MATCH($A119,Payments!$A$7:$A$154,0)),"🚫 No","✔ Yes")))</f>
        <v/>
      </c>
      <c r="J119" s="5" t="str">
        <f t="shared" si="2"/>
        <v/>
      </c>
      <c r="L119" s="8"/>
      <c r="M119" s="4" t="str" cm="1">
        <f t="array" ref="M119">IF(ISBLANK($B119),"",IFERROR(TRANSPOSE(_xlfn.UNIQUE(_xlfn._xlws.FILTER(Table1[Color],Table1[Item]=$B119))),""))</f>
        <v/>
      </c>
      <c r="N119" s="4"/>
      <c r="O119" s="4"/>
      <c r="P119" s="4"/>
      <c r="Q119" s="4"/>
      <c r="R119" s="4"/>
      <c r="S119" s="4"/>
      <c r="T119" s="4"/>
      <c r="U119" s="4"/>
      <c r="V119" s="4"/>
      <c r="W119" s="4"/>
      <c r="X119" s="9"/>
      <c r="Y119" s="8"/>
      <c r="Z119" s="4" t="str" cm="1">
        <f t="array" ref="Z119">IF(OR(ISBLANK($C119),ISBLANK($B119)),"",IFERROR(TRANSPOSE(_xlfn.UNIQUE(_xlfn._xlws.FILTER(Table1[Size],(Table1[Item]=$B119)*(Table1[Color]=$C119)))),""))</f>
        <v/>
      </c>
      <c r="AA119" s="4"/>
      <c r="AB119" s="4"/>
      <c r="AC119" s="4"/>
      <c r="AD119" s="4"/>
      <c r="AE119" s="4"/>
      <c r="AF119" s="4"/>
      <c r="AG119" s="4"/>
      <c r="AH119" s="4"/>
      <c r="AI119" s="4"/>
      <c r="AJ119" s="4"/>
      <c r="AK119" s="9"/>
    </row>
    <row r="120" spans="1:37" x14ac:dyDescent="0.3">
      <c r="A120" s="11"/>
      <c r="B120" s="11"/>
      <c r="C120" s="11"/>
      <c r="D120" s="12"/>
      <c r="E120" s="12"/>
      <c r="F120" s="12"/>
      <c r="G120" s="13" t="str" cm="1">
        <f t="array" ref="G120">_xlfn.IFNA(IF(OR(ISBLANK($B120),$D120="",$C120=""),"",INDEX(Table1[Item Cost],MATCH(1,(Items!$B120=Table1[Item])*($C120=Table1[Color])*(Items!$D120=Table1[Size]),0))),"")</f>
        <v/>
      </c>
      <c r="H120" s="13" t="str">
        <f t="shared" si="3"/>
        <v/>
      </c>
      <c r="I120" s="13" t="str">
        <f>IF(COUNTA(Payments!$A$7:$A$154)=0,"",IF(ISBLANK($A120),"",IF(ISNA(MATCH($A120,Payments!$A$7:$A$154,0)),"🚫 No","✔ Yes")))</f>
        <v/>
      </c>
      <c r="J120" s="5" t="str">
        <f t="shared" si="2"/>
        <v/>
      </c>
      <c r="L120" s="8"/>
      <c r="M120" s="4" t="str" cm="1">
        <f t="array" ref="M120">IF(ISBLANK($B120),"",IFERROR(TRANSPOSE(_xlfn.UNIQUE(_xlfn._xlws.FILTER(Table1[Color],Table1[Item]=$B120))),""))</f>
        <v/>
      </c>
      <c r="N120" s="4"/>
      <c r="O120" s="4"/>
      <c r="P120" s="4"/>
      <c r="Q120" s="4"/>
      <c r="R120" s="4"/>
      <c r="S120" s="4"/>
      <c r="T120" s="4"/>
      <c r="U120" s="4"/>
      <c r="V120" s="4"/>
      <c r="W120" s="4"/>
      <c r="X120" s="9"/>
      <c r="Y120" s="8"/>
      <c r="Z120" s="4" t="str" cm="1">
        <f t="array" ref="Z120">IF(OR(ISBLANK($C120),ISBLANK($B120)),"",IFERROR(TRANSPOSE(_xlfn.UNIQUE(_xlfn._xlws.FILTER(Table1[Size],(Table1[Item]=$B120)*(Table1[Color]=$C120)))),""))</f>
        <v/>
      </c>
      <c r="AA120" s="4"/>
      <c r="AB120" s="4"/>
      <c r="AC120" s="4"/>
      <c r="AD120" s="4"/>
      <c r="AE120" s="4"/>
      <c r="AF120" s="4"/>
      <c r="AG120" s="4"/>
      <c r="AH120" s="4"/>
      <c r="AI120" s="4"/>
      <c r="AJ120" s="4"/>
      <c r="AK120" s="9"/>
    </row>
    <row r="121" spans="1:37" x14ac:dyDescent="0.3">
      <c r="A121" s="11"/>
      <c r="B121" s="11"/>
      <c r="C121" s="11"/>
      <c r="D121" s="12"/>
      <c r="E121" s="12"/>
      <c r="F121" s="12"/>
      <c r="G121" s="13" t="str" cm="1">
        <f t="array" ref="G121">_xlfn.IFNA(IF(OR(ISBLANK($B121),$D121="",$C121=""),"",INDEX(Table1[Item Cost],MATCH(1,(Items!$B121=Table1[Item])*($C121=Table1[Color])*(Items!$D121=Table1[Size]),0))),"")</f>
        <v/>
      </c>
      <c r="H121" s="13" t="str">
        <f t="shared" si="3"/>
        <v/>
      </c>
      <c r="I121" s="13" t="str">
        <f>IF(COUNTA(Payments!$A$7:$A$154)=0,"",IF(ISBLANK($A121),"",IF(ISNA(MATCH($A121,Payments!$A$7:$A$154,0)),"🚫 No","✔ Yes")))</f>
        <v/>
      </c>
      <c r="J121" s="5" t="str">
        <f t="shared" si="2"/>
        <v/>
      </c>
      <c r="L121" s="8"/>
      <c r="M121" s="4" t="str" cm="1">
        <f t="array" ref="M121">IF(ISBLANK($B121),"",IFERROR(TRANSPOSE(_xlfn.UNIQUE(_xlfn._xlws.FILTER(Table1[Color],Table1[Item]=$B121))),""))</f>
        <v/>
      </c>
      <c r="N121" s="4"/>
      <c r="O121" s="4"/>
      <c r="P121" s="4"/>
      <c r="Q121" s="4"/>
      <c r="R121" s="4"/>
      <c r="S121" s="4"/>
      <c r="T121" s="4"/>
      <c r="U121" s="4"/>
      <c r="V121" s="4"/>
      <c r="W121" s="4"/>
      <c r="X121" s="9"/>
      <c r="Y121" s="8"/>
      <c r="Z121" s="4" t="str" cm="1">
        <f t="array" ref="Z121">IF(OR(ISBLANK($C121),ISBLANK($B121)),"",IFERROR(TRANSPOSE(_xlfn.UNIQUE(_xlfn._xlws.FILTER(Table1[Size],(Table1[Item]=$B121)*(Table1[Color]=$C121)))),""))</f>
        <v/>
      </c>
      <c r="AA121" s="4"/>
      <c r="AB121" s="4"/>
      <c r="AC121" s="4"/>
      <c r="AD121" s="4"/>
      <c r="AE121" s="4"/>
      <c r="AF121" s="4"/>
      <c r="AG121" s="4"/>
      <c r="AH121" s="4"/>
      <c r="AI121" s="4"/>
      <c r="AJ121" s="4"/>
      <c r="AK121" s="9"/>
    </row>
    <row r="122" spans="1:37" x14ac:dyDescent="0.3">
      <c r="A122" s="11"/>
      <c r="B122" s="11"/>
      <c r="C122" s="11"/>
      <c r="D122" s="12"/>
      <c r="E122" s="12"/>
      <c r="F122" s="12"/>
      <c r="G122" s="13" t="str" cm="1">
        <f t="array" ref="G122">_xlfn.IFNA(IF(OR(ISBLANK($B122),$D122="",$C122=""),"",INDEX(Table1[Item Cost],MATCH(1,(Items!$B122=Table1[Item])*($C122=Table1[Color])*(Items!$D122=Table1[Size]),0))),"")</f>
        <v/>
      </c>
      <c r="H122" s="13" t="str">
        <f t="shared" si="3"/>
        <v/>
      </c>
      <c r="I122" s="13" t="str">
        <f>IF(COUNTA(Payments!$A$7:$A$154)=0,"",IF(ISBLANK($A122),"",IF(ISNA(MATCH($A122,Payments!$A$7:$A$154,0)),"🚫 No","✔ Yes")))</f>
        <v/>
      </c>
      <c r="J122" s="5" t="str">
        <f t="shared" si="2"/>
        <v/>
      </c>
      <c r="L122" s="8"/>
      <c r="M122" s="4" t="str" cm="1">
        <f t="array" ref="M122">IF(ISBLANK($B122),"",IFERROR(TRANSPOSE(_xlfn.UNIQUE(_xlfn._xlws.FILTER(Table1[Color],Table1[Item]=$B122))),""))</f>
        <v/>
      </c>
      <c r="N122" s="4"/>
      <c r="O122" s="4"/>
      <c r="P122" s="4"/>
      <c r="Q122" s="4"/>
      <c r="R122" s="4"/>
      <c r="S122" s="4"/>
      <c r="T122" s="4"/>
      <c r="U122" s="4"/>
      <c r="V122" s="4"/>
      <c r="W122" s="4"/>
      <c r="X122" s="9"/>
      <c r="Y122" s="8"/>
      <c r="Z122" s="4" t="str" cm="1">
        <f t="array" ref="Z122">IF(OR(ISBLANK($C122),ISBLANK($B122)),"",IFERROR(TRANSPOSE(_xlfn.UNIQUE(_xlfn._xlws.FILTER(Table1[Size],(Table1[Item]=$B122)*(Table1[Color]=$C122)))),""))</f>
        <v/>
      </c>
      <c r="AA122" s="4"/>
      <c r="AB122" s="4"/>
      <c r="AC122" s="4"/>
      <c r="AD122" s="4"/>
      <c r="AE122" s="4"/>
      <c r="AF122" s="4"/>
      <c r="AG122" s="4"/>
      <c r="AH122" s="4"/>
      <c r="AI122" s="4"/>
      <c r="AJ122" s="4"/>
      <c r="AK122" s="9"/>
    </row>
    <row r="123" spans="1:37" x14ac:dyDescent="0.3">
      <c r="A123" s="11"/>
      <c r="B123" s="11"/>
      <c r="C123" s="11"/>
      <c r="D123" s="12"/>
      <c r="E123" s="12"/>
      <c r="F123" s="12"/>
      <c r="G123" s="13" t="str" cm="1">
        <f t="array" ref="G123">_xlfn.IFNA(IF(OR(ISBLANK($B123),$D123="",$C123=""),"",INDEX(Table1[Item Cost],MATCH(1,(Items!$B123=Table1[Item])*($C123=Table1[Color])*(Items!$D123=Table1[Size]),0))),"")</f>
        <v/>
      </c>
      <c r="H123" s="13" t="str">
        <f t="shared" si="3"/>
        <v/>
      </c>
      <c r="I123" s="13" t="str">
        <f>IF(COUNTA(Payments!$A$7:$A$154)=0,"",IF(ISBLANK($A123),"",IF(ISNA(MATCH($A123,Payments!$A$7:$A$154,0)),"🚫 No","✔ Yes")))</f>
        <v/>
      </c>
      <c r="J123" s="5" t="str">
        <f t="shared" si="2"/>
        <v/>
      </c>
      <c r="L123" s="8"/>
      <c r="M123" s="4" t="str" cm="1">
        <f t="array" ref="M123">IF(ISBLANK($B123),"",IFERROR(TRANSPOSE(_xlfn.UNIQUE(_xlfn._xlws.FILTER(Table1[Color],Table1[Item]=$B123))),""))</f>
        <v/>
      </c>
      <c r="N123" s="4"/>
      <c r="O123" s="4"/>
      <c r="P123" s="4"/>
      <c r="Q123" s="4"/>
      <c r="R123" s="4"/>
      <c r="S123" s="4"/>
      <c r="T123" s="4"/>
      <c r="U123" s="4"/>
      <c r="V123" s="4"/>
      <c r="W123" s="4"/>
      <c r="X123" s="9"/>
      <c r="Y123" s="8"/>
      <c r="Z123" s="4" t="str" cm="1">
        <f t="array" ref="Z123">IF(OR(ISBLANK($C123),ISBLANK($B123)),"",IFERROR(TRANSPOSE(_xlfn.UNIQUE(_xlfn._xlws.FILTER(Table1[Size],(Table1[Item]=$B123)*(Table1[Color]=$C123)))),""))</f>
        <v/>
      </c>
      <c r="AA123" s="4"/>
      <c r="AB123" s="4"/>
      <c r="AC123" s="4"/>
      <c r="AD123" s="4"/>
      <c r="AE123" s="4"/>
      <c r="AF123" s="4"/>
      <c r="AG123" s="4"/>
      <c r="AH123" s="4"/>
      <c r="AI123" s="4"/>
      <c r="AJ123" s="4"/>
      <c r="AK123" s="9"/>
    </row>
    <row r="124" spans="1:37" x14ac:dyDescent="0.3">
      <c r="A124" s="11"/>
      <c r="B124" s="11"/>
      <c r="C124" s="11"/>
      <c r="D124" s="12"/>
      <c r="E124" s="12"/>
      <c r="F124" s="12"/>
      <c r="G124" s="13" t="str" cm="1">
        <f t="array" ref="G124">_xlfn.IFNA(IF(OR(ISBLANK($B124),$D124="",$C124=""),"",INDEX(Table1[Item Cost],MATCH(1,(Items!$B124=Table1[Item])*($C124=Table1[Color])*(Items!$D124=Table1[Size]),0))),"")</f>
        <v/>
      </c>
      <c r="H124" s="13" t="str">
        <f t="shared" si="3"/>
        <v/>
      </c>
      <c r="I124" s="13" t="str">
        <f>IF(COUNTA(Payments!$A$7:$A$154)=0,"",IF(ISBLANK($A124),"",IF(ISNA(MATCH($A124,Payments!$A$7:$A$154,0)),"🚫 No","✔ Yes")))</f>
        <v/>
      </c>
      <c r="J124" s="5" t="str">
        <f t="shared" si="2"/>
        <v/>
      </c>
      <c r="L124" s="8"/>
      <c r="M124" s="4" t="str" cm="1">
        <f t="array" ref="M124">IF(ISBLANK($B124),"",IFERROR(TRANSPOSE(_xlfn.UNIQUE(_xlfn._xlws.FILTER(Table1[Color],Table1[Item]=$B124))),""))</f>
        <v/>
      </c>
      <c r="N124" s="4"/>
      <c r="O124" s="4"/>
      <c r="P124" s="4"/>
      <c r="Q124" s="4"/>
      <c r="R124" s="4"/>
      <c r="S124" s="4"/>
      <c r="T124" s="4"/>
      <c r="U124" s="4"/>
      <c r="V124" s="4"/>
      <c r="W124" s="4"/>
      <c r="X124" s="9"/>
      <c r="Y124" s="8"/>
      <c r="Z124" s="4" t="str" cm="1">
        <f t="array" ref="Z124">IF(OR(ISBLANK($C124),ISBLANK($B124)),"",IFERROR(TRANSPOSE(_xlfn.UNIQUE(_xlfn._xlws.FILTER(Table1[Size],(Table1[Item]=$B124)*(Table1[Color]=$C124)))),""))</f>
        <v/>
      </c>
      <c r="AA124" s="4"/>
      <c r="AB124" s="4"/>
      <c r="AC124" s="4"/>
      <c r="AD124" s="4"/>
      <c r="AE124" s="4"/>
      <c r="AF124" s="4"/>
      <c r="AG124" s="4"/>
      <c r="AH124" s="4"/>
      <c r="AI124" s="4"/>
      <c r="AJ124" s="4"/>
      <c r="AK124" s="9"/>
    </row>
    <row r="125" spans="1:37" x14ac:dyDescent="0.3">
      <c r="A125" s="11"/>
      <c r="B125" s="11"/>
      <c r="C125" s="11"/>
      <c r="D125" s="12"/>
      <c r="E125" s="12"/>
      <c r="F125" s="12"/>
      <c r="G125" s="13" t="str" cm="1">
        <f t="array" ref="G125">_xlfn.IFNA(IF(OR(ISBLANK($B125),$D125="",$C125=""),"",INDEX(Table1[Item Cost],MATCH(1,(Items!$B125=Table1[Item])*($C125=Table1[Color])*(Items!$D125=Table1[Size]),0))),"")</f>
        <v/>
      </c>
      <c r="H125" s="13" t="str">
        <f t="shared" si="3"/>
        <v/>
      </c>
      <c r="I125" s="13" t="str">
        <f>IF(COUNTA(Payments!$A$7:$A$154)=0,"",IF(ISBLANK($A125),"",IF(ISNA(MATCH($A125,Payments!$A$7:$A$154,0)),"🚫 No","✔ Yes")))</f>
        <v/>
      </c>
      <c r="J125" s="5" t="str">
        <f t="shared" si="2"/>
        <v/>
      </c>
      <c r="L125" s="8"/>
      <c r="M125" s="4" t="str" cm="1">
        <f t="array" ref="M125">IF(ISBLANK($B125),"",IFERROR(TRANSPOSE(_xlfn.UNIQUE(_xlfn._xlws.FILTER(Table1[Color],Table1[Item]=$B125))),""))</f>
        <v/>
      </c>
      <c r="N125" s="4"/>
      <c r="O125" s="4"/>
      <c r="P125" s="4"/>
      <c r="Q125" s="4"/>
      <c r="R125" s="4"/>
      <c r="S125" s="4"/>
      <c r="T125" s="4"/>
      <c r="U125" s="4"/>
      <c r="V125" s="4"/>
      <c r="W125" s="4"/>
      <c r="X125" s="9"/>
      <c r="Y125" s="8"/>
      <c r="Z125" s="4" t="str" cm="1">
        <f t="array" ref="Z125">IF(OR(ISBLANK($C125),ISBLANK($B125)),"",IFERROR(TRANSPOSE(_xlfn.UNIQUE(_xlfn._xlws.FILTER(Table1[Size],(Table1[Item]=$B125)*(Table1[Color]=$C125)))),""))</f>
        <v/>
      </c>
      <c r="AA125" s="4"/>
      <c r="AB125" s="4"/>
      <c r="AC125" s="4"/>
      <c r="AD125" s="4"/>
      <c r="AE125" s="4"/>
      <c r="AF125" s="4"/>
      <c r="AG125" s="4"/>
      <c r="AH125" s="4"/>
      <c r="AI125" s="4"/>
      <c r="AJ125" s="4"/>
      <c r="AK125" s="9"/>
    </row>
    <row r="126" spans="1:37" x14ac:dyDescent="0.3">
      <c r="A126" s="11"/>
      <c r="B126" s="11"/>
      <c r="C126" s="11"/>
      <c r="D126" s="12"/>
      <c r="E126" s="12"/>
      <c r="F126" s="12"/>
      <c r="G126" s="13" t="str" cm="1">
        <f t="array" ref="G126">_xlfn.IFNA(IF(OR(ISBLANK($B126),$D126="",$C126=""),"",INDEX(Table1[Item Cost],MATCH(1,(Items!$B126=Table1[Item])*($C126=Table1[Color])*(Items!$D126=Table1[Size]),0))),"")</f>
        <v/>
      </c>
      <c r="H126" s="13" t="str">
        <f t="shared" si="3"/>
        <v/>
      </c>
      <c r="I126" s="13" t="str">
        <f>IF(COUNTA(Payments!$A$7:$A$154)=0,"",IF(ISBLANK($A126),"",IF(ISNA(MATCH($A126,Payments!$A$7:$A$154,0)),"🚫 No","✔ Yes")))</f>
        <v/>
      </c>
      <c r="J126" s="5" t="str">
        <f t="shared" si="2"/>
        <v/>
      </c>
      <c r="L126" s="8"/>
      <c r="M126" s="4" t="str" cm="1">
        <f t="array" ref="M126">IF(ISBLANK($B126),"",IFERROR(TRANSPOSE(_xlfn.UNIQUE(_xlfn._xlws.FILTER(Table1[Color],Table1[Item]=$B126))),""))</f>
        <v/>
      </c>
      <c r="N126" s="4"/>
      <c r="O126" s="4"/>
      <c r="P126" s="4"/>
      <c r="Q126" s="4"/>
      <c r="R126" s="4"/>
      <c r="S126" s="4"/>
      <c r="T126" s="4"/>
      <c r="U126" s="4"/>
      <c r="V126" s="4"/>
      <c r="W126" s="4"/>
      <c r="X126" s="9"/>
      <c r="Y126" s="8"/>
      <c r="Z126" s="4" t="str" cm="1">
        <f t="array" ref="Z126">IF(OR(ISBLANK($C126),ISBLANK($B126)),"",IFERROR(TRANSPOSE(_xlfn.UNIQUE(_xlfn._xlws.FILTER(Table1[Size],(Table1[Item]=$B126)*(Table1[Color]=$C126)))),""))</f>
        <v/>
      </c>
      <c r="AA126" s="4"/>
      <c r="AB126" s="4"/>
      <c r="AC126" s="4"/>
      <c r="AD126" s="4"/>
      <c r="AE126" s="4"/>
      <c r="AF126" s="4"/>
      <c r="AG126" s="4"/>
      <c r="AH126" s="4"/>
      <c r="AI126" s="4"/>
      <c r="AJ126" s="4"/>
      <c r="AK126" s="9"/>
    </row>
    <row r="127" spans="1:37" x14ac:dyDescent="0.3">
      <c r="A127" s="11"/>
      <c r="B127" s="11"/>
      <c r="C127" s="11"/>
      <c r="D127" s="12"/>
      <c r="E127" s="12"/>
      <c r="F127" s="12"/>
      <c r="G127" s="13" t="str" cm="1">
        <f t="array" ref="G127">_xlfn.IFNA(IF(OR(ISBLANK($B127),$D127="",$C127=""),"",INDEX(Table1[Item Cost],MATCH(1,(Items!$B127=Table1[Item])*($C127=Table1[Color])*(Items!$D127=Table1[Size]),0))),"")</f>
        <v/>
      </c>
      <c r="H127" s="13" t="str">
        <f t="shared" si="3"/>
        <v/>
      </c>
      <c r="I127" s="13" t="str">
        <f>IF(COUNTA(Payments!$A$7:$A$154)=0,"",IF(ISBLANK($A127),"",IF(ISNA(MATCH($A127,Payments!$A$7:$A$154,0)),"🚫 No","✔ Yes")))</f>
        <v/>
      </c>
      <c r="J127" s="5" t="str">
        <f t="shared" si="2"/>
        <v/>
      </c>
      <c r="L127" s="8"/>
      <c r="M127" s="4" t="str" cm="1">
        <f t="array" ref="M127">IF(ISBLANK($B127),"",IFERROR(TRANSPOSE(_xlfn.UNIQUE(_xlfn._xlws.FILTER(Table1[Color],Table1[Item]=$B127))),""))</f>
        <v/>
      </c>
      <c r="N127" s="4"/>
      <c r="O127" s="4"/>
      <c r="P127" s="4"/>
      <c r="Q127" s="4"/>
      <c r="R127" s="4"/>
      <c r="S127" s="4"/>
      <c r="T127" s="4"/>
      <c r="U127" s="4"/>
      <c r="V127" s="4"/>
      <c r="W127" s="4"/>
      <c r="X127" s="9"/>
      <c r="Y127" s="8"/>
      <c r="Z127" s="4" t="str" cm="1">
        <f t="array" ref="Z127">IF(OR(ISBLANK($C127),ISBLANK($B127)),"",IFERROR(TRANSPOSE(_xlfn.UNIQUE(_xlfn._xlws.FILTER(Table1[Size],(Table1[Item]=$B127)*(Table1[Color]=$C127)))),""))</f>
        <v/>
      </c>
      <c r="AA127" s="4"/>
      <c r="AB127" s="4"/>
      <c r="AC127" s="4"/>
      <c r="AD127" s="4"/>
      <c r="AE127" s="4"/>
      <c r="AF127" s="4"/>
      <c r="AG127" s="4"/>
      <c r="AH127" s="4"/>
      <c r="AI127" s="4"/>
      <c r="AJ127" s="4"/>
      <c r="AK127" s="9"/>
    </row>
    <row r="128" spans="1:37" x14ac:dyDescent="0.3">
      <c r="A128" s="11"/>
      <c r="B128" s="11"/>
      <c r="C128" s="11"/>
      <c r="D128" s="12"/>
      <c r="E128" s="12"/>
      <c r="F128" s="12"/>
      <c r="G128" s="13" t="str" cm="1">
        <f t="array" ref="G128">_xlfn.IFNA(IF(OR(ISBLANK($B128),$D128="",$C128=""),"",INDEX(Table1[Item Cost],MATCH(1,(Items!$B128=Table1[Item])*($C128=Table1[Color])*(Items!$D128=Table1[Size]),0))),"")</f>
        <v/>
      </c>
      <c r="H128" s="13" t="str">
        <f t="shared" si="3"/>
        <v/>
      </c>
      <c r="I128" s="13" t="str">
        <f>IF(COUNTA(Payments!$A$7:$A$154)=0,"",IF(ISBLANK($A128),"",IF(ISNA(MATCH($A128,Payments!$A$7:$A$154,0)),"🚫 No","✔ Yes")))</f>
        <v/>
      </c>
      <c r="J128" s="5" t="str">
        <f t="shared" si="2"/>
        <v/>
      </c>
      <c r="L128" s="8"/>
      <c r="M128" s="4" t="str" cm="1">
        <f t="array" ref="M128">IF(ISBLANK($B128),"",IFERROR(TRANSPOSE(_xlfn.UNIQUE(_xlfn._xlws.FILTER(Table1[Color],Table1[Item]=$B128))),""))</f>
        <v/>
      </c>
      <c r="N128" s="4"/>
      <c r="O128" s="4"/>
      <c r="P128" s="4"/>
      <c r="Q128" s="4"/>
      <c r="R128" s="4"/>
      <c r="S128" s="4"/>
      <c r="T128" s="4"/>
      <c r="U128" s="4"/>
      <c r="V128" s="4"/>
      <c r="W128" s="4"/>
      <c r="X128" s="9"/>
      <c r="Y128" s="8"/>
      <c r="Z128" s="4" t="str" cm="1">
        <f t="array" ref="Z128">IF(OR(ISBLANK($C128),ISBLANK($B128)),"",IFERROR(TRANSPOSE(_xlfn.UNIQUE(_xlfn._xlws.FILTER(Table1[Size],(Table1[Item]=$B128)*(Table1[Color]=$C128)))),""))</f>
        <v/>
      </c>
      <c r="AA128" s="4"/>
      <c r="AB128" s="4"/>
      <c r="AC128" s="4"/>
      <c r="AD128" s="4"/>
      <c r="AE128" s="4"/>
      <c r="AF128" s="4"/>
      <c r="AG128" s="4"/>
      <c r="AH128" s="4"/>
      <c r="AI128" s="4"/>
      <c r="AJ128" s="4"/>
      <c r="AK128" s="9"/>
    </row>
    <row r="129" spans="1:37" x14ac:dyDescent="0.3">
      <c r="A129" s="11"/>
      <c r="B129" s="11"/>
      <c r="C129" s="11"/>
      <c r="D129" s="12"/>
      <c r="E129" s="12"/>
      <c r="F129" s="12"/>
      <c r="G129" s="13" t="str" cm="1">
        <f t="array" ref="G129">_xlfn.IFNA(IF(OR(ISBLANK($B129),$D129="",$C129=""),"",INDEX(Table1[Item Cost],MATCH(1,(Items!$B129=Table1[Item])*($C129=Table1[Color])*(Items!$D129=Table1[Size]),0))),"")</f>
        <v/>
      </c>
      <c r="H129" s="13" t="str">
        <f t="shared" si="3"/>
        <v/>
      </c>
      <c r="I129" s="13" t="str">
        <f>IF(COUNTA(Payments!$A$7:$A$154)=0,"",IF(ISBLANK($A129),"",IF(ISNA(MATCH($A129,Payments!$A$7:$A$154,0)),"🚫 No","✔ Yes")))</f>
        <v/>
      </c>
      <c r="J129" s="5" t="str">
        <f t="shared" si="2"/>
        <v/>
      </c>
      <c r="L129" s="8"/>
      <c r="M129" s="4" t="str" cm="1">
        <f t="array" ref="M129">IF(ISBLANK($B129),"",IFERROR(TRANSPOSE(_xlfn.UNIQUE(_xlfn._xlws.FILTER(Table1[Color],Table1[Item]=$B129))),""))</f>
        <v/>
      </c>
      <c r="N129" s="4"/>
      <c r="O129" s="4"/>
      <c r="P129" s="4"/>
      <c r="Q129" s="4"/>
      <c r="R129" s="4"/>
      <c r="S129" s="4"/>
      <c r="T129" s="4"/>
      <c r="U129" s="4"/>
      <c r="V129" s="4"/>
      <c r="W129" s="4"/>
      <c r="X129" s="9"/>
      <c r="Y129" s="8"/>
      <c r="Z129" s="4" t="str" cm="1">
        <f t="array" ref="Z129">IF(OR(ISBLANK($C129),ISBLANK($B129)),"",IFERROR(TRANSPOSE(_xlfn.UNIQUE(_xlfn._xlws.FILTER(Table1[Size],(Table1[Item]=$B129)*(Table1[Color]=$C129)))),""))</f>
        <v/>
      </c>
      <c r="AA129" s="4"/>
      <c r="AB129" s="4"/>
      <c r="AC129" s="4"/>
      <c r="AD129" s="4"/>
      <c r="AE129" s="4"/>
      <c r="AF129" s="4"/>
      <c r="AG129" s="4"/>
      <c r="AH129" s="4"/>
      <c r="AI129" s="4"/>
      <c r="AJ129" s="4"/>
      <c r="AK129" s="9"/>
    </row>
    <row r="130" spans="1:37" x14ac:dyDescent="0.3">
      <c r="A130" s="11"/>
      <c r="B130" s="11"/>
      <c r="C130" s="11"/>
      <c r="D130" s="12"/>
      <c r="E130" s="12"/>
      <c r="F130" s="12"/>
      <c r="G130" s="13" t="str" cm="1">
        <f t="array" ref="G130">_xlfn.IFNA(IF(OR(ISBLANK($B130),$D130="",$C130=""),"",INDEX(Table1[Item Cost],MATCH(1,(Items!$B130=Table1[Item])*($C130=Table1[Color])*(Items!$D130=Table1[Size]),0))),"")</f>
        <v/>
      </c>
      <c r="H130" s="13" t="str">
        <f t="shared" si="3"/>
        <v/>
      </c>
      <c r="I130" s="13" t="str">
        <f>IF(COUNTA(Payments!$A$7:$A$154)=0,"",IF(ISBLANK($A130),"",IF(ISNA(MATCH($A130,Payments!$A$7:$A$154,0)),"🚫 No","✔ Yes")))</f>
        <v/>
      </c>
      <c r="J130" s="5" t="str">
        <f t="shared" si="2"/>
        <v/>
      </c>
      <c r="L130" s="8"/>
      <c r="M130" s="4" t="str" cm="1">
        <f t="array" ref="M130">IF(ISBLANK($B130),"",IFERROR(TRANSPOSE(_xlfn.UNIQUE(_xlfn._xlws.FILTER(Table1[Color],Table1[Item]=$B130))),""))</f>
        <v/>
      </c>
      <c r="N130" s="4"/>
      <c r="O130" s="4"/>
      <c r="P130" s="4"/>
      <c r="Q130" s="4"/>
      <c r="R130" s="4"/>
      <c r="S130" s="4"/>
      <c r="T130" s="4"/>
      <c r="U130" s="4"/>
      <c r="V130" s="4"/>
      <c r="W130" s="4"/>
      <c r="X130" s="9"/>
      <c r="Y130" s="8"/>
      <c r="Z130" s="4" t="str" cm="1">
        <f t="array" ref="Z130">IF(OR(ISBLANK($C130),ISBLANK($B130)),"",IFERROR(TRANSPOSE(_xlfn.UNIQUE(_xlfn._xlws.FILTER(Table1[Size],(Table1[Item]=$B130)*(Table1[Color]=$C130)))),""))</f>
        <v/>
      </c>
      <c r="AA130" s="4"/>
      <c r="AB130" s="4"/>
      <c r="AC130" s="4"/>
      <c r="AD130" s="4"/>
      <c r="AE130" s="4"/>
      <c r="AF130" s="4"/>
      <c r="AG130" s="4"/>
      <c r="AH130" s="4"/>
      <c r="AI130" s="4"/>
      <c r="AJ130" s="4"/>
      <c r="AK130" s="9"/>
    </row>
    <row r="131" spans="1:37" x14ac:dyDescent="0.3">
      <c r="A131" s="11"/>
      <c r="B131" s="11"/>
      <c r="C131" s="11"/>
      <c r="D131" s="12"/>
      <c r="E131" s="12"/>
      <c r="F131" s="12"/>
      <c r="G131" s="13" t="str" cm="1">
        <f t="array" ref="G131">_xlfn.IFNA(IF(OR(ISBLANK($B131),$D131="",$C131=""),"",INDEX(Table1[Item Cost],MATCH(1,(Items!$B131=Table1[Item])*($C131=Table1[Color])*(Items!$D131=Table1[Size]),0))),"")</f>
        <v/>
      </c>
      <c r="H131" s="13" t="str">
        <f t="shared" si="3"/>
        <v/>
      </c>
      <c r="I131" s="13" t="str">
        <f>IF(COUNTA(Payments!$A$7:$A$154)=0,"",IF(ISBLANK($A131),"",IF(ISNA(MATCH($A131,Payments!$A$7:$A$154,0)),"🚫 No","✔ Yes")))</f>
        <v/>
      </c>
      <c r="J131" s="5" t="str">
        <f t="shared" si="2"/>
        <v/>
      </c>
      <c r="L131" s="8"/>
      <c r="M131" s="4" t="str" cm="1">
        <f t="array" ref="M131">IF(ISBLANK($B131),"",IFERROR(TRANSPOSE(_xlfn.UNIQUE(_xlfn._xlws.FILTER(Table1[Color],Table1[Item]=$B131))),""))</f>
        <v/>
      </c>
      <c r="N131" s="4"/>
      <c r="O131" s="4"/>
      <c r="P131" s="4"/>
      <c r="Q131" s="4"/>
      <c r="R131" s="4"/>
      <c r="S131" s="4"/>
      <c r="T131" s="4"/>
      <c r="U131" s="4"/>
      <c r="V131" s="4"/>
      <c r="W131" s="4"/>
      <c r="X131" s="9"/>
      <c r="Y131" s="8"/>
      <c r="Z131" s="4" t="str" cm="1">
        <f t="array" ref="Z131">IF(OR(ISBLANK($C131),ISBLANK($B131)),"",IFERROR(TRANSPOSE(_xlfn.UNIQUE(_xlfn._xlws.FILTER(Table1[Size],(Table1[Item]=$B131)*(Table1[Color]=$C131)))),""))</f>
        <v/>
      </c>
      <c r="AA131" s="4"/>
      <c r="AB131" s="4"/>
      <c r="AC131" s="4"/>
      <c r="AD131" s="4"/>
      <c r="AE131" s="4"/>
      <c r="AF131" s="4"/>
      <c r="AG131" s="4"/>
      <c r="AH131" s="4"/>
      <c r="AI131" s="4"/>
      <c r="AJ131" s="4"/>
      <c r="AK131" s="9"/>
    </row>
    <row r="132" spans="1:37" x14ac:dyDescent="0.3">
      <c r="A132" s="11"/>
      <c r="B132" s="11"/>
      <c r="C132" s="11"/>
      <c r="D132" s="12"/>
      <c r="E132" s="12"/>
      <c r="F132" s="12"/>
      <c r="G132" s="13" t="str" cm="1">
        <f t="array" ref="G132">_xlfn.IFNA(IF(OR(ISBLANK($B132),$D132="",$C132=""),"",INDEX(Table1[Item Cost],MATCH(1,(Items!$B132=Table1[Item])*($C132=Table1[Color])*(Items!$D132=Table1[Size]),0))),"")</f>
        <v/>
      </c>
      <c r="H132" s="13" t="str">
        <f t="shared" si="3"/>
        <v/>
      </c>
      <c r="I132" s="13" t="str">
        <f>IF(COUNTA(Payments!$A$7:$A$154)=0,"",IF(ISBLANK($A132),"",IF(ISNA(MATCH($A132,Payments!$A$7:$A$154,0)),"🚫 No","✔ Yes")))</f>
        <v/>
      </c>
      <c r="J132" s="5" t="str">
        <f t="shared" si="2"/>
        <v/>
      </c>
      <c r="L132" s="8"/>
      <c r="M132" s="4" t="str" cm="1">
        <f t="array" ref="M132">IF(ISBLANK($B132),"",IFERROR(TRANSPOSE(_xlfn.UNIQUE(_xlfn._xlws.FILTER(Table1[Color],Table1[Item]=$B132))),""))</f>
        <v/>
      </c>
      <c r="N132" s="4"/>
      <c r="O132" s="4"/>
      <c r="P132" s="4"/>
      <c r="Q132" s="4"/>
      <c r="R132" s="4"/>
      <c r="S132" s="4"/>
      <c r="T132" s="4"/>
      <c r="U132" s="4"/>
      <c r="V132" s="4"/>
      <c r="W132" s="4"/>
      <c r="X132" s="9"/>
      <c r="Y132" s="8"/>
      <c r="Z132" s="4" t="str" cm="1">
        <f t="array" ref="Z132">IF(OR(ISBLANK($C132),ISBLANK($B132)),"",IFERROR(TRANSPOSE(_xlfn.UNIQUE(_xlfn._xlws.FILTER(Table1[Size],(Table1[Item]=$B132)*(Table1[Color]=$C132)))),""))</f>
        <v/>
      </c>
      <c r="AA132" s="4"/>
      <c r="AB132" s="4"/>
      <c r="AC132" s="4"/>
      <c r="AD132" s="4"/>
      <c r="AE132" s="4"/>
      <c r="AF132" s="4"/>
      <c r="AG132" s="4"/>
      <c r="AH132" s="4"/>
      <c r="AI132" s="4"/>
      <c r="AJ132" s="4"/>
      <c r="AK132" s="9"/>
    </row>
    <row r="133" spans="1:37" x14ac:dyDescent="0.3">
      <c r="A133" s="11"/>
      <c r="B133" s="11"/>
      <c r="C133" s="11"/>
      <c r="D133" s="12"/>
      <c r="E133" s="12"/>
      <c r="F133" s="12"/>
      <c r="G133" s="13" t="str" cm="1">
        <f t="array" ref="G133">_xlfn.IFNA(IF(OR(ISBLANK($B133),$D133="",$C133=""),"",INDEX(Table1[Item Cost],MATCH(1,(Items!$B133=Table1[Item])*($C133=Table1[Color])*(Items!$D133=Table1[Size]),0))),"")</f>
        <v/>
      </c>
      <c r="H133" s="13" t="str">
        <f t="shared" si="3"/>
        <v/>
      </c>
      <c r="I133" s="13" t="str">
        <f>IF(COUNTA(Payments!$A$7:$A$154)=0,"",IF(ISBLANK($A133),"",IF(ISNA(MATCH($A133,Payments!$A$7:$A$154,0)),"🚫 No","✔ Yes")))</f>
        <v/>
      </c>
      <c r="J133" s="5" t="str">
        <f t="shared" ref="J133:J196" si="4">IF(AND(NOT(ISBLANK(C133)),ISERROR(MATCH(C133,$L133:$X133,0))),"🚫 Choose another color",IF(AND(NOT(ISBLANK(D133)),ISERROR(MATCH(D133,$Y133:$AK133,0))),IF(ISBLANK($C133),"","🚫 Choose another size"),""))</f>
        <v/>
      </c>
      <c r="L133" s="8"/>
      <c r="M133" s="4" t="str" cm="1">
        <f t="array" ref="M133">IF(ISBLANK($B133),"",IFERROR(TRANSPOSE(_xlfn.UNIQUE(_xlfn._xlws.FILTER(Table1[Color],Table1[Item]=$B133))),""))</f>
        <v/>
      </c>
      <c r="N133" s="4"/>
      <c r="O133" s="4"/>
      <c r="P133" s="4"/>
      <c r="Q133" s="4"/>
      <c r="R133" s="4"/>
      <c r="S133" s="4"/>
      <c r="T133" s="4"/>
      <c r="U133" s="4"/>
      <c r="V133" s="4"/>
      <c r="W133" s="4"/>
      <c r="X133" s="9"/>
      <c r="Y133" s="8"/>
      <c r="Z133" s="4" t="str" cm="1">
        <f t="array" ref="Z133">IF(OR(ISBLANK($C133),ISBLANK($B133)),"",IFERROR(TRANSPOSE(_xlfn.UNIQUE(_xlfn._xlws.FILTER(Table1[Size],(Table1[Item]=$B133)*(Table1[Color]=$C133)))),""))</f>
        <v/>
      </c>
      <c r="AA133" s="4"/>
      <c r="AB133" s="4"/>
      <c r="AC133" s="4"/>
      <c r="AD133" s="4"/>
      <c r="AE133" s="4"/>
      <c r="AF133" s="4"/>
      <c r="AG133" s="4"/>
      <c r="AH133" s="4"/>
      <c r="AI133" s="4"/>
      <c r="AJ133" s="4"/>
      <c r="AK133" s="9"/>
    </row>
    <row r="134" spans="1:37" x14ac:dyDescent="0.3">
      <c r="A134" s="11"/>
      <c r="B134" s="11"/>
      <c r="C134" s="11"/>
      <c r="D134" s="12"/>
      <c r="E134" s="12"/>
      <c r="F134" s="12"/>
      <c r="G134" s="13" t="str" cm="1">
        <f t="array" ref="G134">_xlfn.IFNA(IF(OR(ISBLANK($B134),$D134="",$C134=""),"",INDEX(Table1[Item Cost],MATCH(1,(Items!$B134=Table1[Item])*($C134=Table1[Color])*(Items!$D134=Table1[Size]),0))),"")</f>
        <v/>
      </c>
      <c r="H134" s="13" t="str">
        <f t="shared" ref="H134:H197" si="5">IF(ISNUMBER(G134),G134*_xlfn.NUMBERVALUE(E134),"")</f>
        <v/>
      </c>
      <c r="I134" s="13" t="str">
        <f>IF(COUNTA(Payments!$A$7:$A$154)=0,"",IF(ISBLANK($A134),"",IF(ISNA(MATCH($A134,Payments!$A$7:$A$154,0)),"🚫 No","✔ Yes")))</f>
        <v/>
      </c>
      <c r="J134" s="5" t="str">
        <f t="shared" si="4"/>
        <v/>
      </c>
      <c r="L134" s="8"/>
      <c r="M134" s="4" t="str" cm="1">
        <f t="array" ref="M134">IF(ISBLANK($B134),"",IFERROR(TRANSPOSE(_xlfn.UNIQUE(_xlfn._xlws.FILTER(Table1[Color],Table1[Item]=$B134))),""))</f>
        <v/>
      </c>
      <c r="N134" s="4"/>
      <c r="O134" s="4"/>
      <c r="P134" s="4"/>
      <c r="Q134" s="4"/>
      <c r="R134" s="4"/>
      <c r="S134" s="4"/>
      <c r="T134" s="4"/>
      <c r="U134" s="4"/>
      <c r="V134" s="4"/>
      <c r="W134" s="4"/>
      <c r="X134" s="9"/>
      <c r="Y134" s="8"/>
      <c r="Z134" s="4" t="str" cm="1">
        <f t="array" ref="Z134">IF(OR(ISBLANK($C134),ISBLANK($B134)),"",IFERROR(TRANSPOSE(_xlfn.UNIQUE(_xlfn._xlws.FILTER(Table1[Size],(Table1[Item]=$B134)*(Table1[Color]=$C134)))),""))</f>
        <v/>
      </c>
      <c r="AA134" s="4"/>
      <c r="AB134" s="4"/>
      <c r="AC134" s="4"/>
      <c r="AD134" s="4"/>
      <c r="AE134" s="4"/>
      <c r="AF134" s="4"/>
      <c r="AG134" s="4"/>
      <c r="AH134" s="4"/>
      <c r="AI134" s="4"/>
      <c r="AJ134" s="4"/>
      <c r="AK134" s="9"/>
    </row>
    <row r="135" spans="1:37" x14ac:dyDescent="0.3">
      <c r="A135" s="11"/>
      <c r="B135" s="11"/>
      <c r="C135" s="11"/>
      <c r="D135" s="12"/>
      <c r="E135" s="12"/>
      <c r="F135" s="12"/>
      <c r="G135" s="13" t="str" cm="1">
        <f t="array" ref="G135">_xlfn.IFNA(IF(OR(ISBLANK($B135),$D135="",$C135=""),"",INDEX(Table1[Item Cost],MATCH(1,(Items!$B135=Table1[Item])*($C135=Table1[Color])*(Items!$D135=Table1[Size]),0))),"")</f>
        <v/>
      </c>
      <c r="H135" s="13" t="str">
        <f t="shared" si="5"/>
        <v/>
      </c>
      <c r="I135" s="13" t="str">
        <f>IF(COUNTA(Payments!$A$7:$A$154)=0,"",IF(ISBLANK($A135),"",IF(ISNA(MATCH($A135,Payments!$A$7:$A$154,0)),"🚫 No","✔ Yes")))</f>
        <v/>
      </c>
      <c r="J135" s="5" t="str">
        <f t="shared" si="4"/>
        <v/>
      </c>
      <c r="L135" s="8"/>
      <c r="M135" s="4" t="str" cm="1">
        <f t="array" ref="M135">IF(ISBLANK($B135),"",IFERROR(TRANSPOSE(_xlfn.UNIQUE(_xlfn._xlws.FILTER(Table1[Color],Table1[Item]=$B135))),""))</f>
        <v/>
      </c>
      <c r="N135" s="4"/>
      <c r="O135" s="4"/>
      <c r="P135" s="4"/>
      <c r="Q135" s="4"/>
      <c r="R135" s="4"/>
      <c r="S135" s="4"/>
      <c r="T135" s="4"/>
      <c r="U135" s="4"/>
      <c r="V135" s="4"/>
      <c r="W135" s="4"/>
      <c r="X135" s="9"/>
      <c r="Y135" s="8"/>
      <c r="Z135" s="4" t="str" cm="1">
        <f t="array" ref="Z135">IF(OR(ISBLANK($C135),ISBLANK($B135)),"",IFERROR(TRANSPOSE(_xlfn.UNIQUE(_xlfn._xlws.FILTER(Table1[Size],(Table1[Item]=$B135)*(Table1[Color]=$C135)))),""))</f>
        <v/>
      </c>
      <c r="AA135" s="4"/>
      <c r="AB135" s="4"/>
      <c r="AC135" s="4"/>
      <c r="AD135" s="4"/>
      <c r="AE135" s="4"/>
      <c r="AF135" s="4"/>
      <c r="AG135" s="4"/>
      <c r="AH135" s="4"/>
      <c r="AI135" s="4"/>
      <c r="AJ135" s="4"/>
      <c r="AK135" s="9"/>
    </row>
    <row r="136" spans="1:37" x14ac:dyDescent="0.3">
      <c r="A136" s="11"/>
      <c r="B136" s="11"/>
      <c r="C136" s="11"/>
      <c r="D136" s="12"/>
      <c r="E136" s="12"/>
      <c r="F136" s="12"/>
      <c r="G136" s="13" t="str" cm="1">
        <f t="array" ref="G136">_xlfn.IFNA(IF(OR(ISBLANK($B136),$D136="",$C136=""),"",INDEX(Table1[Item Cost],MATCH(1,(Items!$B136=Table1[Item])*($C136=Table1[Color])*(Items!$D136=Table1[Size]),0))),"")</f>
        <v/>
      </c>
      <c r="H136" s="13" t="str">
        <f t="shared" si="5"/>
        <v/>
      </c>
      <c r="I136" s="13" t="str">
        <f>IF(COUNTA(Payments!$A$7:$A$154)=0,"",IF(ISBLANK($A136),"",IF(ISNA(MATCH($A136,Payments!$A$7:$A$154,0)),"🚫 No","✔ Yes")))</f>
        <v/>
      </c>
      <c r="J136" s="5" t="str">
        <f t="shared" si="4"/>
        <v/>
      </c>
      <c r="L136" s="8"/>
      <c r="M136" s="4" t="str" cm="1">
        <f t="array" ref="M136">IF(ISBLANK($B136),"",IFERROR(TRANSPOSE(_xlfn.UNIQUE(_xlfn._xlws.FILTER(Table1[Color],Table1[Item]=$B136))),""))</f>
        <v/>
      </c>
      <c r="N136" s="4"/>
      <c r="O136" s="4"/>
      <c r="P136" s="4"/>
      <c r="Q136" s="4"/>
      <c r="R136" s="4"/>
      <c r="S136" s="4"/>
      <c r="T136" s="4"/>
      <c r="U136" s="4"/>
      <c r="V136" s="4"/>
      <c r="W136" s="4"/>
      <c r="X136" s="9"/>
      <c r="Y136" s="8"/>
      <c r="Z136" s="4" t="str" cm="1">
        <f t="array" ref="Z136">IF(OR(ISBLANK($C136),ISBLANK($B136)),"",IFERROR(TRANSPOSE(_xlfn.UNIQUE(_xlfn._xlws.FILTER(Table1[Size],(Table1[Item]=$B136)*(Table1[Color]=$C136)))),""))</f>
        <v/>
      </c>
      <c r="AA136" s="4"/>
      <c r="AB136" s="4"/>
      <c r="AC136" s="4"/>
      <c r="AD136" s="4"/>
      <c r="AE136" s="4"/>
      <c r="AF136" s="4"/>
      <c r="AG136" s="4"/>
      <c r="AH136" s="4"/>
      <c r="AI136" s="4"/>
      <c r="AJ136" s="4"/>
      <c r="AK136" s="9"/>
    </row>
    <row r="137" spans="1:37" x14ac:dyDescent="0.3">
      <c r="A137" s="11"/>
      <c r="B137" s="11"/>
      <c r="C137" s="11"/>
      <c r="D137" s="12"/>
      <c r="E137" s="12"/>
      <c r="F137" s="12"/>
      <c r="G137" s="13" t="str" cm="1">
        <f t="array" ref="G137">_xlfn.IFNA(IF(OR(ISBLANK($B137),$D137="",$C137=""),"",INDEX(Table1[Item Cost],MATCH(1,(Items!$B137=Table1[Item])*($C137=Table1[Color])*(Items!$D137=Table1[Size]),0))),"")</f>
        <v/>
      </c>
      <c r="H137" s="13" t="str">
        <f t="shared" si="5"/>
        <v/>
      </c>
      <c r="I137" s="13" t="str">
        <f>IF(COUNTA(Payments!$A$7:$A$154)=0,"",IF(ISBLANK($A137),"",IF(ISNA(MATCH($A137,Payments!$A$7:$A$154,0)),"🚫 No","✔ Yes")))</f>
        <v/>
      </c>
      <c r="J137" s="5" t="str">
        <f t="shared" si="4"/>
        <v/>
      </c>
      <c r="L137" s="8"/>
      <c r="M137" s="4" t="str" cm="1">
        <f t="array" ref="M137">IF(ISBLANK($B137),"",IFERROR(TRANSPOSE(_xlfn.UNIQUE(_xlfn._xlws.FILTER(Table1[Color],Table1[Item]=$B137))),""))</f>
        <v/>
      </c>
      <c r="N137" s="4"/>
      <c r="O137" s="4"/>
      <c r="P137" s="4"/>
      <c r="Q137" s="4"/>
      <c r="R137" s="4"/>
      <c r="S137" s="4"/>
      <c r="T137" s="4"/>
      <c r="U137" s="4"/>
      <c r="V137" s="4"/>
      <c r="W137" s="4"/>
      <c r="X137" s="9"/>
      <c r="Y137" s="8"/>
      <c r="Z137" s="4" t="str" cm="1">
        <f t="array" ref="Z137">IF(OR(ISBLANK($C137),ISBLANK($B137)),"",IFERROR(TRANSPOSE(_xlfn.UNIQUE(_xlfn._xlws.FILTER(Table1[Size],(Table1[Item]=$B137)*(Table1[Color]=$C137)))),""))</f>
        <v/>
      </c>
      <c r="AA137" s="4"/>
      <c r="AB137" s="4"/>
      <c r="AC137" s="4"/>
      <c r="AD137" s="4"/>
      <c r="AE137" s="4"/>
      <c r="AF137" s="4"/>
      <c r="AG137" s="4"/>
      <c r="AH137" s="4"/>
      <c r="AI137" s="4"/>
      <c r="AJ137" s="4"/>
      <c r="AK137" s="9"/>
    </row>
    <row r="138" spans="1:37" x14ac:dyDescent="0.3">
      <c r="A138" s="11"/>
      <c r="B138" s="11"/>
      <c r="C138" s="11"/>
      <c r="D138" s="12"/>
      <c r="E138" s="12"/>
      <c r="F138" s="12"/>
      <c r="G138" s="13" t="str" cm="1">
        <f t="array" ref="G138">_xlfn.IFNA(IF(OR(ISBLANK($B138),$D138="",$C138=""),"",INDEX(Table1[Item Cost],MATCH(1,(Items!$B138=Table1[Item])*($C138=Table1[Color])*(Items!$D138=Table1[Size]),0))),"")</f>
        <v/>
      </c>
      <c r="H138" s="13" t="str">
        <f t="shared" si="5"/>
        <v/>
      </c>
      <c r="I138" s="13" t="str">
        <f>IF(COUNTA(Payments!$A$7:$A$154)=0,"",IF(ISBLANK($A138),"",IF(ISNA(MATCH($A138,Payments!$A$7:$A$154,0)),"🚫 No","✔ Yes")))</f>
        <v/>
      </c>
      <c r="J138" s="5" t="str">
        <f t="shared" si="4"/>
        <v/>
      </c>
      <c r="L138" s="8"/>
      <c r="M138" s="4" t="str" cm="1">
        <f t="array" ref="M138">IF(ISBLANK($B138),"",IFERROR(TRANSPOSE(_xlfn.UNIQUE(_xlfn._xlws.FILTER(Table1[Color],Table1[Item]=$B138))),""))</f>
        <v/>
      </c>
      <c r="N138" s="4"/>
      <c r="O138" s="4"/>
      <c r="P138" s="4"/>
      <c r="Q138" s="4"/>
      <c r="R138" s="4"/>
      <c r="S138" s="4"/>
      <c r="T138" s="4"/>
      <c r="U138" s="4"/>
      <c r="V138" s="4"/>
      <c r="W138" s="4"/>
      <c r="X138" s="9"/>
      <c r="Y138" s="8"/>
      <c r="Z138" s="4" t="str" cm="1">
        <f t="array" ref="Z138">IF(OR(ISBLANK($C138),ISBLANK($B138)),"",IFERROR(TRANSPOSE(_xlfn.UNIQUE(_xlfn._xlws.FILTER(Table1[Size],(Table1[Item]=$B138)*(Table1[Color]=$C138)))),""))</f>
        <v/>
      </c>
      <c r="AA138" s="4"/>
      <c r="AB138" s="4"/>
      <c r="AC138" s="4"/>
      <c r="AD138" s="4"/>
      <c r="AE138" s="4"/>
      <c r="AF138" s="4"/>
      <c r="AG138" s="4"/>
      <c r="AH138" s="4"/>
      <c r="AI138" s="4"/>
      <c r="AJ138" s="4"/>
      <c r="AK138" s="9"/>
    </row>
    <row r="139" spans="1:37" x14ac:dyDescent="0.3">
      <c r="A139" s="11"/>
      <c r="B139" s="11"/>
      <c r="C139" s="11"/>
      <c r="D139" s="12"/>
      <c r="E139" s="12"/>
      <c r="F139" s="12"/>
      <c r="G139" s="13" t="str" cm="1">
        <f t="array" ref="G139">_xlfn.IFNA(IF(OR(ISBLANK($B139),$D139="",$C139=""),"",INDEX(Table1[Item Cost],MATCH(1,(Items!$B139=Table1[Item])*($C139=Table1[Color])*(Items!$D139=Table1[Size]),0))),"")</f>
        <v/>
      </c>
      <c r="H139" s="13" t="str">
        <f t="shared" si="5"/>
        <v/>
      </c>
      <c r="I139" s="13" t="str">
        <f>IF(COUNTA(Payments!$A$7:$A$154)=0,"",IF(ISBLANK($A139),"",IF(ISNA(MATCH($A139,Payments!$A$7:$A$154,0)),"🚫 No","✔ Yes")))</f>
        <v/>
      </c>
      <c r="J139" s="5" t="str">
        <f t="shared" si="4"/>
        <v/>
      </c>
      <c r="L139" s="8"/>
      <c r="M139" s="4" t="str" cm="1">
        <f t="array" ref="M139">IF(ISBLANK($B139),"",IFERROR(TRANSPOSE(_xlfn.UNIQUE(_xlfn._xlws.FILTER(Table1[Color],Table1[Item]=$B139))),""))</f>
        <v/>
      </c>
      <c r="N139" s="4"/>
      <c r="O139" s="4"/>
      <c r="P139" s="4"/>
      <c r="Q139" s="4"/>
      <c r="R139" s="4"/>
      <c r="S139" s="4"/>
      <c r="T139" s="4"/>
      <c r="U139" s="4"/>
      <c r="V139" s="4"/>
      <c r="W139" s="4"/>
      <c r="X139" s="9"/>
      <c r="Y139" s="8"/>
      <c r="Z139" s="4" t="str" cm="1">
        <f t="array" ref="Z139">IF(OR(ISBLANK($C139),ISBLANK($B139)),"",IFERROR(TRANSPOSE(_xlfn.UNIQUE(_xlfn._xlws.FILTER(Table1[Size],(Table1[Item]=$B139)*(Table1[Color]=$C139)))),""))</f>
        <v/>
      </c>
      <c r="AA139" s="4"/>
      <c r="AB139" s="4"/>
      <c r="AC139" s="4"/>
      <c r="AD139" s="4"/>
      <c r="AE139" s="4"/>
      <c r="AF139" s="4"/>
      <c r="AG139" s="4"/>
      <c r="AH139" s="4"/>
      <c r="AI139" s="4"/>
      <c r="AJ139" s="4"/>
      <c r="AK139" s="9"/>
    </row>
    <row r="140" spans="1:37" x14ac:dyDescent="0.3">
      <c r="A140" s="11"/>
      <c r="B140" s="11"/>
      <c r="C140" s="11"/>
      <c r="D140" s="12"/>
      <c r="E140" s="12"/>
      <c r="F140" s="12"/>
      <c r="G140" s="13" t="str" cm="1">
        <f t="array" ref="G140">_xlfn.IFNA(IF(OR(ISBLANK($B140),$D140="",$C140=""),"",INDEX(Table1[Item Cost],MATCH(1,(Items!$B140=Table1[Item])*($C140=Table1[Color])*(Items!$D140=Table1[Size]),0))),"")</f>
        <v/>
      </c>
      <c r="H140" s="13" t="str">
        <f t="shared" si="5"/>
        <v/>
      </c>
      <c r="I140" s="13" t="str">
        <f>IF(COUNTA(Payments!$A$7:$A$154)=0,"",IF(ISBLANK($A140),"",IF(ISNA(MATCH($A140,Payments!$A$7:$A$154,0)),"🚫 No","✔ Yes")))</f>
        <v/>
      </c>
      <c r="J140" s="5" t="str">
        <f t="shared" si="4"/>
        <v/>
      </c>
      <c r="L140" s="8"/>
      <c r="M140" s="4" t="str" cm="1">
        <f t="array" ref="M140">IF(ISBLANK($B140),"",IFERROR(TRANSPOSE(_xlfn.UNIQUE(_xlfn._xlws.FILTER(Table1[Color],Table1[Item]=$B140))),""))</f>
        <v/>
      </c>
      <c r="N140" s="4"/>
      <c r="O140" s="4"/>
      <c r="P140" s="4"/>
      <c r="Q140" s="4"/>
      <c r="R140" s="4"/>
      <c r="S140" s="4"/>
      <c r="T140" s="4"/>
      <c r="U140" s="4"/>
      <c r="V140" s="4"/>
      <c r="W140" s="4"/>
      <c r="X140" s="9"/>
      <c r="Y140" s="8"/>
      <c r="Z140" s="4" t="str" cm="1">
        <f t="array" ref="Z140">IF(OR(ISBLANK($C140),ISBLANK($B140)),"",IFERROR(TRANSPOSE(_xlfn.UNIQUE(_xlfn._xlws.FILTER(Table1[Size],(Table1[Item]=$B140)*(Table1[Color]=$C140)))),""))</f>
        <v/>
      </c>
      <c r="AA140" s="4"/>
      <c r="AB140" s="4"/>
      <c r="AC140" s="4"/>
      <c r="AD140" s="4"/>
      <c r="AE140" s="4"/>
      <c r="AF140" s="4"/>
      <c r="AG140" s="4"/>
      <c r="AH140" s="4"/>
      <c r="AI140" s="4"/>
      <c r="AJ140" s="4"/>
      <c r="AK140" s="9"/>
    </row>
    <row r="141" spans="1:37" x14ac:dyDescent="0.3">
      <c r="A141" s="11"/>
      <c r="B141" s="11"/>
      <c r="C141" s="11"/>
      <c r="D141" s="12"/>
      <c r="E141" s="12"/>
      <c r="F141" s="12"/>
      <c r="G141" s="13" t="str" cm="1">
        <f t="array" ref="G141">_xlfn.IFNA(IF(OR(ISBLANK($B141),$D141="",$C141=""),"",INDEX(Table1[Item Cost],MATCH(1,(Items!$B141=Table1[Item])*($C141=Table1[Color])*(Items!$D141=Table1[Size]),0))),"")</f>
        <v/>
      </c>
      <c r="H141" s="13" t="str">
        <f t="shared" si="5"/>
        <v/>
      </c>
      <c r="I141" s="13" t="str">
        <f>IF(COUNTA(Payments!$A$7:$A$154)=0,"",IF(ISBLANK($A141),"",IF(ISNA(MATCH($A141,Payments!$A$7:$A$154,0)),"🚫 No","✔ Yes")))</f>
        <v/>
      </c>
      <c r="J141" s="5" t="str">
        <f t="shared" si="4"/>
        <v/>
      </c>
      <c r="L141" s="8"/>
      <c r="M141" s="4" t="str" cm="1">
        <f t="array" ref="M141">IF(ISBLANK($B141),"",IFERROR(TRANSPOSE(_xlfn.UNIQUE(_xlfn._xlws.FILTER(Table1[Color],Table1[Item]=$B141))),""))</f>
        <v/>
      </c>
      <c r="N141" s="4"/>
      <c r="O141" s="4"/>
      <c r="P141" s="4"/>
      <c r="Q141" s="4"/>
      <c r="R141" s="4"/>
      <c r="S141" s="4"/>
      <c r="T141" s="4"/>
      <c r="U141" s="4"/>
      <c r="V141" s="4"/>
      <c r="W141" s="4"/>
      <c r="X141" s="9"/>
      <c r="Y141" s="8"/>
      <c r="Z141" s="4" t="str" cm="1">
        <f t="array" ref="Z141">IF(OR(ISBLANK($C141),ISBLANK($B141)),"",IFERROR(TRANSPOSE(_xlfn.UNIQUE(_xlfn._xlws.FILTER(Table1[Size],(Table1[Item]=$B141)*(Table1[Color]=$C141)))),""))</f>
        <v/>
      </c>
      <c r="AA141" s="4"/>
      <c r="AB141" s="4"/>
      <c r="AC141" s="4"/>
      <c r="AD141" s="4"/>
      <c r="AE141" s="4"/>
      <c r="AF141" s="4"/>
      <c r="AG141" s="4"/>
      <c r="AH141" s="4"/>
      <c r="AI141" s="4"/>
      <c r="AJ141" s="4"/>
      <c r="AK141" s="9"/>
    </row>
    <row r="142" spans="1:37" x14ac:dyDescent="0.3">
      <c r="A142" s="11"/>
      <c r="B142" s="11"/>
      <c r="C142" s="11"/>
      <c r="D142" s="12"/>
      <c r="E142" s="12"/>
      <c r="F142" s="12"/>
      <c r="G142" s="13" t="str" cm="1">
        <f t="array" ref="G142">_xlfn.IFNA(IF(OR(ISBLANK($B142),$D142="",$C142=""),"",INDEX(Table1[Item Cost],MATCH(1,(Items!$B142=Table1[Item])*($C142=Table1[Color])*(Items!$D142=Table1[Size]),0))),"")</f>
        <v/>
      </c>
      <c r="H142" s="13" t="str">
        <f t="shared" si="5"/>
        <v/>
      </c>
      <c r="I142" s="13" t="str">
        <f>IF(COUNTA(Payments!$A$7:$A$154)=0,"",IF(ISBLANK($A142),"",IF(ISNA(MATCH($A142,Payments!$A$7:$A$154,0)),"🚫 No","✔ Yes")))</f>
        <v/>
      </c>
      <c r="J142" s="5" t="str">
        <f t="shared" si="4"/>
        <v/>
      </c>
      <c r="L142" s="8"/>
      <c r="M142" s="4" t="str" cm="1">
        <f t="array" ref="M142">IF(ISBLANK($B142),"",IFERROR(TRANSPOSE(_xlfn.UNIQUE(_xlfn._xlws.FILTER(Table1[Color],Table1[Item]=$B142))),""))</f>
        <v/>
      </c>
      <c r="N142" s="4"/>
      <c r="O142" s="4"/>
      <c r="P142" s="4"/>
      <c r="Q142" s="4"/>
      <c r="R142" s="4"/>
      <c r="S142" s="4"/>
      <c r="T142" s="4"/>
      <c r="U142" s="4"/>
      <c r="V142" s="4"/>
      <c r="W142" s="4"/>
      <c r="X142" s="9"/>
      <c r="Y142" s="8"/>
      <c r="Z142" s="4" t="str" cm="1">
        <f t="array" ref="Z142">IF(OR(ISBLANK($C142),ISBLANK($B142)),"",IFERROR(TRANSPOSE(_xlfn.UNIQUE(_xlfn._xlws.FILTER(Table1[Size],(Table1[Item]=$B142)*(Table1[Color]=$C142)))),""))</f>
        <v/>
      </c>
      <c r="AA142" s="4"/>
      <c r="AB142" s="4"/>
      <c r="AC142" s="4"/>
      <c r="AD142" s="4"/>
      <c r="AE142" s="4"/>
      <c r="AF142" s="4"/>
      <c r="AG142" s="4"/>
      <c r="AH142" s="4"/>
      <c r="AI142" s="4"/>
      <c r="AJ142" s="4"/>
      <c r="AK142" s="9"/>
    </row>
    <row r="143" spans="1:37" x14ac:dyDescent="0.3">
      <c r="A143" s="11"/>
      <c r="B143" s="11"/>
      <c r="C143" s="11"/>
      <c r="D143" s="12"/>
      <c r="E143" s="12"/>
      <c r="F143" s="12"/>
      <c r="G143" s="13" t="str" cm="1">
        <f t="array" ref="G143">_xlfn.IFNA(IF(OR(ISBLANK($B143),$D143="",$C143=""),"",INDEX(Table1[Item Cost],MATCH(1,(Items!$B143=Table1[Item])*($C143=Table1[Color])*(Items!$D143=Table1[Size]),0))),"")</f>
        <v/>
      </c>
      <c r="H143" s="13" t="str">
        <f t="shared" si="5"/>
        <v/>
      </c>
      <c r="I143" s="13" t="str">
        <f>IF(COUNTA(Payments!$A$7:$A$154)=0,"",IF(ISBLANK($A143),"",IF(ISNA(MATCH($A143,Payments!$A$7:$A$154,0)),"🚫 No","✔ Yes")))</f>
        <v/>
      </c>
      <c r="J143" s="5" t="str">
        <f t="shared" si="4"/>
        <v/>
      </c>
      <c r="L143" s="8"/>
      <c r="M143" s="4" t="str" cm="1">
        <f t="array" ref="M143">IF(ISBLANK($B143),"",IFERROR(TRANSPOSE(_xlfn.UNIQUE(_xlfn._xlws.FILTER(Table1[Color],Table1[Item]=$B143))),""))</f>
        <v/>
      </c>
      <c r="N143" s="4"/>
      <c r="O143" s="4"/>
      <c r="P143" s="4"/>
      <c r="Q143" s="4"/>
      <c r="R143" s="4"/>
      <c r="S143" s="4"/>
      <c r="T143" s="4"/>
      <c r="U143" s="4"/>
      <c r="V143" s="4"/>
      <c r="W143" s="4"/>
      <c r="X143" s="9"/>
      <c r="Y143" s="8"/>
      <c r="Z143" s="4" t="str" cm="1">
        <f t="array" ref="Z143">IF(OR(ISBLANK($C143),ISBLANK($B143)),"",IFERROR(TRANSPOSE(_xlfn.UNIQUE(_xlfn._xlws.FILTER(Table1[Size],(Table1[Item]=$B143)*(Table1[Color]=$C143)))),""))</f>
        <v/>
      </c>
      <c r="AA143" s="4"/>
      <c r="AB143" s="4"/>
      <c r="AC143" s="4"/>
      <c r="AD143" s="4"/>
      <c r="AE143" s="4"/>
      <c r="AF143" s="4"/>
      <c r="AG143" s="4"/>
      <c r="AH143" s="4"/>
      <c r="AI143" s="4"/>
      <c r="AJ143" s="4"/>
      <c r="AK143" s="9"/>
    </row>
    <row r="144" spans="1:37" x14ac:dyDescent="0.3">
      <c r="A144" s="11"/>
      <c r="B144" s="11"/>
      <c r="C144" s="11"/>
      <c r="D144" s="12"/>
      <c r="E144" s="12"/>
      <c r="F144" s="12"/>
      <c r="G144" s="13" t="str" cm="1">
        <f t="array" ref="G144">_xlfn.IFNA(IF(OR(ISBLANK($B144),$D144="",$C144=""),"",INDEX(Table1[Item Cost],MATCH(1,(Items!$B144=Table1[Item])*($C144=Table1[Color])*(Items!$D144=Table1[Size]),0))),"")</f>
        <v/>
      </c>
      <c r="H144" s="13" t="str">
        <f t="shared" si="5"/>
        <v/>
      </c>
      <c r="I144" s="13" t="str">
        <f>IF(COUNTA(Payments!$A$7:$A$154)=0,"",IF(ISBLANK($A144),"",IF(ISNA(MATCH($A144,Payments!$A$7:$A$154,0)),"🚫 No","✔ Yes")))</f>
        <v/>
      </c>
      <c r="J144" s="5" t="str">
        <f t="shared" si="4"/>
        <v/>
      </c>
      <c r="L144" s="8"/>
      <c r="M144" s="4" t="str" cm="1">
        <f t="array" ref="M144">IF(ISBLANK($B144),"",IFERROR(TRANSPOSE(_xlfn.UNIQUE(_xlfn._xlws.FILTER(Table1[Color],Table1[Item]=$B144))),""))</f>
        <v/>
      </c>
      <c r="N144" s="4"/>
      <c r="O144" s="4"/>
      <c r="P144" s="4"/>
      <c r="Q144" s="4"/>
      <c r="R144" s="4"/>
      <c r="S144" s="4"/>
      <c r="T144" s="4"/>
      <c r="U144" s="4"/>
      <c r="V144" s="4"/>
      <c r="W144" s="4"/>
      <c r="X144" s="9"/>
      <c r="Y144" s="8"/>
      <c r="Z144" s="4" t="str" cm="1">
        <f t="array" ref="Z144">IF(OR(ISBLANK($C144),ISBLANK($B144)),"",IFERROR(TRANSPOSE(_xlfn.UNIQUE(_xlfn._xlws.FILTER(Table1[Size],(Table1[Item]=$B144)*(Table1[Color]=$C144)))),""))</f>
        <v/>
      </c>
      <c r="AA144" s="4"/>
      <c r="AB144" s="4"/>
      <c r="AC144" s="4"/>
      <c r="AD144" s="4"/>
      <c r="AE144" s="4"/>
      <c r="AF144" s="4"/>
      <c r="AG144" s="4"/>
      <c r="AH144" s="4"/>
      <c r="AI144" s="4"/>
      <c r="AJ144" s="4"/>
      <c r="AK144" s="9"/>
    </row>
    <row r="145" spans="1:37" x14ac:dyDescent="0.3">
      <c r="A145" s="11"/>
      <c r="B145" s="11"/>
      <c r="C145" s="11"/>
      <c r="D145" s="12"/>
      <c r="E145" s="12"/>
      <c r="F145" s="12"/>
      <c r="G145" s="13" t="str" cm="1">
        <f t="array" ref="G145">_xlfn.IFNA(IF(OR(ISBLANK($B145),$D145="",$C145=""),"",INDEX(Table1[Item Cost],MATCH(1,(Items!$B145=Table1[Item])*($C145=Table1[Color])*(Items!$D145=Table1[Size]),0))),"")</f>
        <v/>
      </c>
      <c r="H145" s="13" t="str">
        <f t="shared" si="5"/>
        <v/>
      </c>
      <c r="I145" s="13" t="str">
        <f>IF(COUNTA(Payments!$A$7:$A$154)=0,"",IF(ISBLANK($A145),"",IF(ISNA(MATCH($A145,Payments!$A$7:$A$154,0)),"🚫 No","✔ Yes")))</f>
        <v/>
      </c>
      <c r="J145" s="5" t="str">
        <f t="shared" si="4"/>
        <v/>
      </c>
      <c r="L145" s="8"/>
      <c r="M145" s="4" t="str" cm="1">
        <f t="array" ref="M145">IF(ISBLANK($B145),"",IFERROR(TRANSPOSE(_xlfn.UNIQUE(_xlfn._xlws.FILTER(Table1[Color],Table1[Item]=$B145))),""))</f>
        <v/>
      </c>
      <c r="N145" s="4"/>
      <c r="O145" s="4"/>
      <c r="P145" s="4"/>
      <c r="Q145" s="4"/>
      <c r="R145" s="4"/>
      <c r="S145" s="4"/>
      <c r="T145" s="4"/>
      <c r="U145" s="4"/>
      <c r="V145" s="4"/>
      <c r="W145" s="4"/>
      <c r="X145" s="9"/>
      <c r="Y145" s="8"/>
      <c r="Z145" s="4" t="str" cm="1">
        <f t="array" ref="Z145">IF(OR(ISBLANK($C145),ISBLANK($B145)),"",IFERROR(TRANSPOSE(_xlfn.UNIQUE(_xlfn._xlws.FILTER(Table1[Size],(Table1[Item]=$B145)*(Table1[Color]=$C145)))),""))</f>
        <v/>
      </c>
      <c r="AA145" s="4"/>
      <c r="AB145" s="4"/>
      <c r="AC145" s="4"/>
      <c r="AD145" s="4"/>
      <c r="AE145" s="4"/>
      <c r="AF145" s="4"/>
      <c r="AG145" s="4"/>
      <c r="AH145" s="4"/>
      <c r="AI145" s="4"/>
      <c r="AJ145" s="4"/>
      <c r="AK145" s="9"/>
    </row>
    <row r="146" spans="1:37" x14ac:dyDescent="0.3">
      <c r="A146" s="11"/>
      <c r="B146" s="11"/>
      <c r="C146" s="11"/>
      <c r="D146" s="12"/>
      <c r="E146" s="12"/>
      <c r="F146" s="12"/>
      <c r="G146" s="13" t="str" cm="1">
        <f t="array" ref="G146">_xlfn.IFNA(IF(OR(ISBLANK($B146),$D146="",$C146=""),"",INDEX(Table1[Item Cost],MATCH(1,(Items!$B146=Table1[Item])*($C146=Table1[Color])*(Items!$D146=Table1[Size]),0))),"")</f>
        <v/>
      </c>
      <c r="H146" s="13" t="str">
        <f t="shared" si="5"/>
        <v/>
      </c>
      <c r="I146" s="13" t="str">
        <f>IF(COUNTA(Payments!$A$7:$A$154)=0,"",IF(ISBLANK($A146),"",IF(ISNA(MATCH($A146,Payments!$A$7:$A$154,0)),"🚫 No","✔ Yes")))</f>
        <v/>
      </c>
      <c r="J146" s="5" t="str">
        <f t="shared" si="4"/>
        <v/>
      </c>
      <c r="L146" s="8"/>
      <c r="M146" s="4" t="str" cm="1">
        <f t="array" ref="M146">IF(ISBLANK($B146),"",IFERROR(TRANSPOSE(_xlfn.UNIQUE(_xlfn._xlws.FILTER(Table1[Color],Table1[Item]=$B146))),""))</f>
        <v/>
      </c>
      <c r="N146" s="4"/>
      <c r="O146" s="4"/>
      <c r="P146" s="4"/>
      <c r="Q146" s="4"/>
      <c r="R146" s="4"/>
      <c r="S146" s="4"/>
      <c r="T146" s="4"/>
      <c r="U146" s="4"/>
      <c r="V146" s="4"/>
      <c r="W146" s="4"/>
      <c r="X146" s="9"/>
      <c r="Y146" s="8"/>
      <c r="Z146" s="4" t="str" cm="1">
        <f t="array" ref="Z146">IF(OR(ISBLANK($C146),ISBLANK($B146)),"",IFERROR(TRANSPOSE(_xlfn.UNIQUE(_xlfn._xlws.FILTER(Table1[Size],(Table1[Item]=$B146)*(Table1[Color]=$C146)))),""))</f>
        <v/>
      </c>
      <c r="AA146" s="4"/>
      <c r="AB146" s="4"/>
      <c r="AC146" s="4"/>
      <c r="AD146" s="4"/>
      <c r="AE146" s="4"/>
      <c r="AF146" s="4"/>
      <c r="AG146" s="4"/>
      <c r="AH146" s="4"/>
      <c r="AI146" s="4"/>
      <c r="AJ146" s="4"/>
      <c r="AK146" s="9"/>
    </row>
    <row r="147" spans="1:37" x14ac:dyDescent="0.3">
      <c r="A147" s="11"/>
      <c r="B147" s="11"/>
      <c r="C147" s="11"/>
      <c r="D147" s="12"/>
      <c r="E147" s="12"/>
      <c r="F147" s="12"/>
      <c r="G147" s="13" t="str" cm="1">
        <f t="array" ref="G147">_xlfn.IFNA(IF(OR(ISBLANK($B147),$D147="",$C147=""),"",INDEX(Table1[Item Cost],MATCH(1,(Items!$B147=Table1[Item])*($C147=Table1[Color])*(Items!$D147=Table1[Size]),0))),"")</f>
        <v/>
      </c>
      <c r="H147" s="13" t="str">
        <f t="shared" si="5"/>
        <v/>
      </c>
      <c r="I147" s="13" t="str">
        <f>IF(COUNTA(Payments!$A$7:$A$154)=0,"",IF(ISBLANK($A147),"",IF(ISNA(MATCH($A147,Payments!$A$7:$A$154,0)),"🚫 No","✔ Yes")))</f>
        <v/>
      </c>
      <c r="J147" s="5" t="str">
        <f t="shared" si="4"/>
        <v/>
      </c>
      <c r="L147" s="8"/>
      <c r="M147" s="4" t="str" cm="1">
        <f t="array" ref="M147">IF(ISBLANK($B147),"",IFERROR(TRANSPOSE(_xlfn.UNIQUE(_xlfn._xlws.FILTER(Table1[Color],Table1[Item]=$B147))),""))</f>
        <v/>
      </c>
      <c r="N147" s="4"/>
      <c r="O147" s="4"/>
      <c r="P147" s="4"/>
      <c r="Q147" s="4"/>
      <c r="R147" s="4"/>
      <c r="S147" s="4"/>
      <c r="T147" s="4"/>
      <c r="U147" s="4"/>
      <c r="V147" s="4"/>
      <c r="W147" s="4"/>
      <c r="X147" s="9"/>
      <c r="Y147" s="8"/>
      <c r="Z147" s="4" t="str" cm="1">
        <f t="array" ref="Z147">IF(OR(ISBLANK($C147),ISBLANK($B147)),"",IFERROR(TRANSPOSE(_xlfn.UNIQUE(_xlfn._xlws.FILTER(Table1[Size],(Table1[Item]=$B147)*(Table1[Color]=$C147)))),""))</f>
        <v/>
      </c>
      <c r="AA147" s="4"/>
      <c r="AB147" s="4"/>
      <c r="AC147" s="4"/>
      <c r="AD147" s="4"/>
      <c r="AE147" s="4"/>
      <c r="AF147" s="4"/>
      <c r="AG147" s="4"/>
      <c r="AH147" s="4"/>
      <c r="AI147" s="4"/>
      <c r="AJ147" s="4"/>
      <c r="AK147" s="9"/>
    </row>
    <row r="148" spans="1:37" x14ac:dyDescent="0.3">
      <c r="A148" s="11"/>
      <c r="B148" s="11"/>
      <c r="C148" s="11"/>
      <c r="D148" s="12"/>
      <c r="E148" s="12"/>
      <c r="F148" s="12"/>
      <c r="G148" s="13" t="str" cm="1">
        <f t="array" ref="G148">_xlfn.IFNA(IF(OR(ISBLANK($B148),$D148="",$C148=""),"",INDEX(Table1[Item Cost],MATCH(1,(Items!$B148=Table1[Item])*($C148=Table1[Color])*(Items!$D148=Table1[Size]),0))),"")</f>
        <v/>
      </c>
      <c r="H148" s="13" t="str">
        <f t="shared" si="5"/>
        <v/>
      </c>
      <c r="I148" s="13" t="str">
        <f>IF(COUNTA(Payments!$A$7:$A$154)=0,"",IF(ISBLANK($A148),"",IF(ISNA(MATCH($A148,Payments!$A$7:$A$154,0)),"🚫 No","✔ Yes")))</f>
        <v/>
      </c>
      <c r="J148" s="5" t="str">
        <f t="shared" si="4"/>
        <v/>
      </c>
      <c r="L148" s="8"/>
      <c r="M148" s="4" t="str" cm="1">
        <f t="array" ref="M148">IF(ISBLANK($B148),"",IFERROR(TRANSPOSE(_xlfn.UNIQUE(_xlfn._xlws.FILTER(Table1[Color],Table1[Item]=$B148))),""))</f>
        <v/>
      </c>
      <c r="N148" s="4"/>
      <c r="O148" s="4"/>
      <c r="P148" s="4"/>
      <c r="Q148" s="4"/>
      <c r="R148" s="4"/>
      <c r="S148" s="4"/>
      <c r="T148" s="4"/>
      <c r="U148" s="4"/>
      <c r="V148" s="4"/>
      <c r="W148" s="4"/>
      <c r="X148" s="9"/>
      <c r="Y148" s="8"/>
      <c r="Z148" s="4" t="str" cm="1">
        <f t="array" ref="Z148">IF(OR(ISBLANK($C148),ISBLANK($B148)),"",IFERROR(TRANSPOSE(_xlfn.UNIQUE(_xlfn._xlws.FILTER(Table1[Size],(Table1[Item]=$B148)*(Table1[Color]=$C148)))),""))</f>
        <v/>
      </c>
      <c r="AA148" s="4"/>
      <c r="AB148" s="4"/>
      <c r="AC148" s="4"/>
      <c r="AD148" s="4"/>
      <c r="AE148" s="4"/>
      <c r="AF148" s="4"/>
      <c r="AG148" s="4"/>
      <c r="AH148" s="4"/>
      <c r="AI148" s="4"/>
      <c r="AJ148" s="4"/>
      <c r="AK148" s="9"/>
    </row>
    <row r="149" spans="1:37" x14ac:dyDescent="0.3">
      <c r="A149" s="11"/>
      <c r="B149" s="11"/>
      <c r="C149" s="11"/>
      <c r="D149" s="12"/>
      <c r="E149" s="12"/>
      <c r="F149" s="12"/>
      <c r="G149" s="13" t="str" cm="1">
        <f t="array" ref="G149">_xlfn.IFNA(IF(OR(ISBLANK($B149),$D149="",$C149=""),"",INDEX(Table1[Item Cost],MATCH(1,(Items!$B149=Table1[Item])*($C149=Table1[Color])*(Items!$D149=Table1[Size]),0))),"")</f>
        <v/>
      </c>
      <c r="H149" s="13" t="str">
        <f t="shared" si="5"/>
        <v/>
      </c>
      <c r="I149" s="13" t="str">
        <f>IF(COUNTA(Payments!$A$7:$A$154)=0,"",IF(ISBLANK($A149),"",IF(ISNA(MATCH($A149,Payments!$A$7:$A$154,0)),"🚫 No","✔ Yes")))</f>
        <v/>
      </c>
      <c r="J149" s="5" t="str">
        <f t="shared" si="4"/>
        <v/>
      </c>
      <c r="L149" s="8"/>
      <c r="M149" s="4" t="str" cm="1">
        <f t="array" ref="M149">IF(ISBLANK($B149),"",IFERROR(TRANSPOSE(_xlfn.UNIQUE(_xlfn._xlws.FILTER(Table1[Color],Table1[Item]=$B149))),""))</f>
        <v/>
      </c>
      <c r="N149" s="4"/>
      <c r="O149" s="4"/>
      <c r="P149" s="4"/>
      <c r="Q149" s="4"/>
      <c r="R149" s="4"/>
      <c r="S149" s="4"/>
      <c r="T149" s="4"/>
      <c r="U149" s="4"/>
      <c r="V149" s="4"/>
      <c r="W149" s="4"/>
      <c r="X149" s="9"/>
      <c r="Y149" s="8"/>
      <c r="Z149" s="4" t="str" cm="1">
        <f t="array" ref="Z149">IF(OR(ISBLANK($C149),ISBLANK($B149)),"",IFERROR(TRANSPOSE(_xlfn.UNIQUE(_xlfn._xlws.FILTER(Table1[Size],(Table1[Item]=$B149)*(Table1[Color]=$C149)))),""))</f>
        <v/>
      </c>
      <c r="AA149" s="4"/>
      <c r="AB149" s="4"/>
      <c r="AC149" s="4"/>
      <c r="AD149" s="4"/>
      <c r="AE149" s="4"/>
      <c r="AF149" s="4"/>
      <c r="AG149" s="4"/>
      <c r="AH149" s="4"/>
      <c r="AI149" s="4"/>
      <c r="AJ149" s="4"/>
      <c r="AK149" s="9"/>
    </row>
    <row r="150" spans="1:37" x14ac:dyDescent="0.3">
      <c r="A150" s="11"/>
      <c r="B150" s="11"/>
      <c r="C150" s="11"/>
      <c r="D150" s="12"/>
      <c r="E150" s="12"/>
      <c r="F150" s="12"/>
      <c r="G150" s="13" t="str" cm="1">
        <f t="array" ref="G150">_xlfn.IFNA(IF(OR(ISBLANK($B150),$D150="",$C150=""),"",INDEX(Table1[Item Cost],MATCH(1,(Items!$B150=Table1[Item])*($C150=Table1[Color])*(Items!$D150=Table1[Size]),0))),"")</f>
        <v/>
      </c>
      <c r="H150" s="13" t="str">
        <f t="shared" si="5"/>
        <v/>
      </c>
      <c r="I150" s="13" t="str">
        <f>IF(COUNTA(Payments!$A$7:$A$154)=0,"",IF(ISBLANK($A150),"",IF(ISNA(MATCH($A150,Payments!$A$7:$A$154,0)),"🚫 No","✔ Yes")))</f>
        <v/>
      </c>
      <c r="J150" s="5" t="str">
        <f t="shared" si="4"/>
        <v/>
      </c>
      <c r="L150" s="8"/>
      <c r="M150" s="4" t="str" cm="1">
        <f t="array" ref="M150">IF(ISBLANK($B150),"",IFERROR(TRANSPOSE(_xlfn.UNIQUE(_xlfn._xlws.FILTER(Table1[Color],Table1[Item]=$B150))),""))</f>
        <v/>
      </c>
      <c r="N150" s="4"/>
      <c r="O150" s="4"/>
      <c r="P150" s="4"/>
      <c r="Q150" s="4"/>
      <c r="R150" s="4"/>
      <c r="S150" s="4"/>
      <c r="T150" s="4"/>
      <c r="U150" s="4"/>
      <c r="V150" s="4"/>
      <c r="W150" s="4"/>
      <c r="X150" s="9"/>
      <c r="Y150" s="8"/>
      <c r="Z150" s="4" t="str" cm="1">
        <f t="array" ref="Z150">IF(OR(ISBLANK($C150),ISBLANK($B150)),"",IFERROR(TRANSPOSE(_xlfn.UNIQUE(_xlfn._xlws.FILTER(Table1[Size],(Table1[Item]=$B150)*(Table1[Color]=$C150)))),""))</f>
        <v/>
      </c>
      <c r="AA150" s="4"/>
      <c r="AB150" s="4"/>
      <c r="AC150" s="4"/>
      <c r="AD150" s="4"/>
      <c r="AE150" s="4"/>
      <c r="AF150" s="4"/>
      <c r="AG150" s="4"/>
      <c r="AH150" s="4"/>
      <c r="AI150" s="4"/>
      <c r="AJ150" s="4"/>
      <c r="AK150" s="9"/>
    </row>
    <row r="151" spans="1:37" x14ac:dyDescent="0.3">
      <c r="A151" s="11"/>
      <c r="B151" s="11"/>
      <c r="C151" s="11"/>
      <c r="D151" s="12"/>
      <c r="E151" s="12"/>
      <c r="F151" s="12"/>
      <c r="G151" s="13" t="str" cm="1">
        <f t="array" ref="G151">_xlfn.IFNA(IF(OR(ISBLANK($B151),$D151="",$C151=""),"",INDEX(Table1[Item Cost],MATCH(1,(Items!$B151=Table1[Item])*($C151=Table1[Color])*(Items!$D151=Table1[Size]),0))),"")</f>
        <v/>
      </c>
      <c r="H151" s="13" t="str">
        <f t="shared" si="5"/>
        <v/>
      </c>
      <c r="I151" s="13" t="str">
        <f>IF(COUNTA(Payments!$A$7:$A$154)=0,"",IF(ISBLANK($A151),"",IF(ISNA(MATCH($A151,Payments!$A$7:$A$154,0)),"🚫 No","✔ Yes")))</f>
        <v/>
      </c>
      <c r="J151" s="5" t="str">
        <f t="shared" si="4"/>
        <v/>
      </c>
      <c r="L151" s="8"/>
      <c r="M151" s="4" t="str" cm="1">
        <f t="array" ref="M151">IF(ISBLANK($B151),"",IFERROR(TRANSPOSE(_xlfn.UNIQUE(_xlfn._xlws.FILTER(Table1[Color],Table1[Item]=$B151))),""))</f>
        <v/>
      </c>
      <c r="N151" s="4"/>
      <c r="O151" s="4"/>
      <c r="P151" s="4"/>
      <c r="Q151" s="4"/>
      <c r="R151" s="4"/>
      <c r="S151" s="4"/>
      <c r="T151" s="4"/>
      <c r="U151" s="4"/>
      <c r="V151" s="4"/>
      <c r="W151" s="4"/>
      <c r="X151" s="9"/>
      <c r="Y151" s="8"/>
      <c r="Z151" s="4" t="str" cm="1">
        <f t="array" ref="Z151">IF(OR(ISBLANK($C151),ISBLANK($B151)),"",IFERROR(TRANSPOSE(_xlfn.UNIQUE(_xlfn._xlws.FILTER(Table1[Size],(Table1[Item]=$B151)*(Table1[Color]=$C151)))),""))</f>
        <v/>
      </c>
      <c r="AA151" s="4"/>
      <c r="AB151" s="4"/>
      <c r="AC151" s="4"/>
      <c r="AD151" s="4"/>
      <c r="AE151" s="4"/>
      <c r="AF151" s="4"/>
      <c r="AG151" s="4"/>
      <c r="AH151" s="4"/>
      <c r="AI151" s="4"/>
      <c r="AJ151" s="4"/>
      <c r="AK151" s="9"/>
    </row>
    <row r="152" spans="1:37" x14ac:dyDescent="0.3">
      <c r="A152" s="11"/>
      <c r="B152" s="11"/>
      <c r="C152" s="11"/>
      <c r="D152" s="12"/>
      <c r="E152" s="12"/>
      <c r="F152" s="12"/>
      <c r="G152" s="13" t="str" cm="1">
        <f t="array" ref="G152">_xlfn.IFNA(IF(OR(ISBLANK($B152),$D152="",$C152=""),"",INDEX(Table1[Item Cost],MATCH(1,(Items!$B152=Table1[Item])*($C152=Table1[Color])*(Items!$D152=Table1[Size]),0))),"")</f>
        <v/>
      </c>
      <c r="H152" s="13" t="str">
        <f t="shared" si="5"/>
        <v/>
      </c>
      <c r="I152" s="13" t="str">
        <f>IF(COUNTA(Payments!$A$7:$A$154)=0,"",IF(ISBLANK($A152),"",IF(ISNA(MATCH($A152,Payments!$A$7:$A$154,0)),"🚫 No","✔ Yes")))</f>
        <v/>
      </c>
      <c r="J152" s="5" t="str">
        <f t="shared" si="4"/>
        <v/>
      </c>
      <c r="L152" s="8"/>
      <c r="M152" s="4" t="str" cm="1">
        <f t="array" ref="M152">IF(ISBLANK($B152),"",IFERROR(TRANSPOSE(_xlfn.UNIQUE(_xlfn._xlws.FILTER(Table1[Color],Table1[Item]=$B152))),""))</f>
        <v/>
      </c>
      <c r="N152" s="4"/>
      <c r="O152" s="4"/>
      <c r="P152" s="4"/>
      <c r="Q152" s="4"/>
      <c r="R152" s="4"/>
      <c r="S152" s="4"/>
      <c r="T152" s="4"/>
      <c r="U152" s="4"/>
      <c r="V152" s="4"/>
      <c r="W152" s="4"/>
      <c r="X152" s="9"/>
      <c r="Y152" s="8"/>
      <c r="Z152" s="4" t="str" cm="1">
        <f t="array" ref="Z152">IF(OR(ISBLANK($C152),ISBLANK($B152)),"",IFERROR(TRANSPOSE(_xlfn.UNIQUE(_xlfn._xlws.FILTER(Table1[Size],(Table1[Item]=$B152)*(Table1[Color]=$C152)))),""))</f>
        <v/>
      </c>
      <c r="AA152" s="4"/>
      <c r="AB152" s="4"/>
      <c r="AC152" s="4"/>
      <c r="AD152" s="4"/>
      <c r="AE152" s="4"/>
      <c r="AF152" s="4"/>
      <c r="AG152" s="4"/>
      <c r="AH152" s="4"/>
      <c r="AI152" s="4"/>
      <c r="AJ152" s="4"/>
      <c r="AK152" s="9"/>
    </row>
    <row r="153" spans="1:37" x14ac:dyDescent="0.3">
      <c r="A153" s="11"/>
      <c r="B153" s="11"/>
      <c r="C153" s="11"/>
      <c r="D153" s="12"/>
      <c r="E153" s="12"/>
      <c r="F153" s="12"/>
      <c r="G153" s="13" t="str" cm="1">
        <f t="array" ref="G153">_xlfn.IFNA(IF(OR(ISBLANK($B153),$D153="",$C153=""),"",INDEX(Table1[Item Cost],MATCH(1,(Items!$B153=Table1[Item])*($C153=Table1[Color])*(Items!$D153=Table1[Size]),0))),"")</f>
        <v/>
      </c>
      <c r="H153" s="13" t="str">
        <f t="shared" si="5"/>
        <v/>
      </c>
      <c r="I153" s="13" t="str">
        <f>IF(COUNTA(Payments!$A$7:$A$154)=0,"",IF(ISBLANK($A153),"",IF(ISNA(MATCH($A153,Payments!$A$7:$A$154,0)),"🚫 No","✔ Yes")))</f>
        <v/>
      </c>
      <c r="J153" s="5" t="str">
        <f t="shared" si="4"/>
        <v/>
      </c>
      <c r="L153" s="8"/>
      <c r="M153" s="4" t="str" cm="1">
        <f t="array" ref="M153">IF(ISBLANK($B153),"",IFERROR(TRANSPOSE(_xlfn.UNIQUE(_xlfn._xlws.FILTER(Table1[Color],Table1[Item]=$B153))),""))</f>
        <v/>
      </c>
      <c r="N153" s="4"/>
      <c r="O153" s="4"/>
      <c r="P153" s="4"/>
      <c r="Q153" s="4"/>
      <c r="R153" s="4"/>
      <c r="S153" s="4"/>
      <c r="T153" s="4"/>
      <c r="U153" s="4"/>
      <c r="V153" s="4"/>
      <c r="W153" s="4"/>
      <c r="X153" s="9"/>
      <c r="Y153" s="8"/>
      <c r="Z153" s="4" t="str" cm="1">
        <f t="array" ref="Z153">IF(OR(ISBLANK($C153),ISBLANK($B153)),"",IFERROR(TRANSPOSE(_xlfn.UNIQUE(_xlfn._xlws.FILTER(Table1[Size],(Table1[Item]=$B153)*(Table1[Color]=$C153)))),""))</f>
        <v/>
      </c>
      <c r="AA153" s="4"/>
      <c r="AB153" s="4"/>
      <c r="AC153" s="4"/>
      <c r="AD153" s="4"/>
      <c r="AE153" s="4"/>
      <c r="AF153" s="4"/>
      <c r="AG153" s="4"/>
      <c r="AH153" s="4"/>
      <c r="AI153" s="4"/>
      <c r="AJ153" s="4"/>
      <c r="AK153" s="9"/>
    </row>
    <row r="154" spans="1:37" x14ac:dyDescent="0.3">
      <c r="A154" s="11"/>
      <c r="B154" s="11"/>
      <c r="C154" s="11"/>
      <c r="D154" s="12"/>
      <c r="E154" s="12"/>
      <c r="F154" s="12"/>
      <c r="G154" s="13" t="str" cm="1">
        <f t="array" ref="G154">_xlfn.IFNA(IF(OR(ISBLANK($B154),$D154="",$C154=""),"",INDEX(Table1[Item Cost],MATCH(1,(Items!$B154=Table1[Item])*($C154=Table1[Color])*(Items!$D154=Table1[Size]),0))),"")</f>
        <v/>
      </c>
      <c r="H154" s="13" t="str">
        <f t="shared" si="5"/>
        <v/>
      </c>
      <c r="I154" s="13" t="str">
        <f>IF(COUNTA(Payments!$A$7:$A$154)=0,"",IF(ISBLANK($A154),"",IF(ISNA(MATCH($A154,Payments!$A$7:$A$154,0)),"🚫 No","✔ Yes")))</f>
        <v/>
      </c>
      <c r="J154" s="5" t="str">
        <f t="shared" si="4"/>
        <v/>
      </c>
      <c r="L154" s="8"/>
      <c r="M154" s="4" t="str" cm="1">
        <f t="array" ref="M154">IF(ISBLANK($B154),"",IFERROR(TRANSPOSE(_xlfn.UNIQUE(_xlfn._xlws.FILTER(Table1[Color],Table1[Item]=$B154))),""))</f>
        <v/>
      </c>
      <c r="N154" s="4"/>
      <c r="O154" s="4"/>
      <c r="P154" s="4"/>
      <c r="Q154" s="4"/>
      <c r="R154" s="4"/>
      <c r="S154" s="4"/>
      <c r="T154" s="4"/>
      <c r="U154" s="4"/>
      <c r="V154" s="4"/>
      <c r="W154" s="4"/>
      <c r="X154" s="9"/>
      <c r="Y154" s="8"/>
      <c r="Z154" s="4" t="str" cm="1">
        <f t="array" ref="Z154">IF(OR(ISBLANK($C154),ISBLANK($B154)),"",IFERROR(TRANSPOSE(_xlfn.UNIQUE(_xlfn._xlws.FILTER(Table1[Size],(Table1[Item]=$B154)*(Table1[Color]=$C154)))),""))</f>
        <v/>
      </c>
      <c r="AA154" s="4"/>
      <c r="AB154" s="4"/>
      <c r="AC154" s="4"/>
      <c r="AD154" s="4"/>
      <c r="AE154" s="4"/>
      <c r="AF154" s="4"/>
      <c r="AG154" s="4"/>
      <c r="AH154" s="4"/>
      <c r="AI154" s="4"/>
      <c r="AJ154" s="4"/>
      <c r="AK154" s="9"/>
    </row>
    <row r="155" spans="1:37" x14ac:dyDescent="0.3">
      <c r="A155" s="11"/>
      <c r="B155" s="11"/>
      <c r="C155" s="11"/>
      <c r="D155" s="12"/>
      <c r="E155" s="12"/>
      <c r="F155" s="12"/>
      <c r="G155" s="13" t="str" cm="1">
        <f t="array" ref="G155">_xlfn.IFNA(IF(OR(ISBLANK($B155),$D155="",$C155=""),"",INDEX(Table1[Item Cost],MATCH(1,(Items!$B155=Table1[Item])*($C155=Table1[Color])*(Items!$D155=Table1[Size]),0))),"")</f>
        <v/>
      </c>
      <c r="H155" s="13" t="str">
        <f t="shared" si="5"/>
        <v/>
      </c>
      <c r="I155" s="13" t="str">
        <f>IF(COUNTA(Payments!$A$7:$A$154)=0,"",IF(ISBLANK($A155),"",IF(ISNA(MATCH($A155,Payments!$A$7:$A$154,0)),"🚫 No","✔ Yes")))</f>
        <v/>
      </c>
      <c r="J155" s="5" t="str">
        <f t="shared" si="4"/>
        <v/>
      </c>
      <c r="L155" s="8"/>
      <c r="M155" s="4" t="str" cm="1">
        <f t="array" ref="M155">IF(ISBLANK($B155),"",IFERROR(TRANSPOSE(_xlfn.UNIQUE(_xlfn._xlws.FILTER(Table1[Color],Table1[Item]=$B155))),""))</f>
        <v/>
      </c>
      <c r="N155" s="4"/>
      <c r="O155" s="4"/>
      <c r="P155" s="4"/>
      <c r="Q155" s="4"/>
      <c r="R155" s="4"/>
      <c r="S155" s="4"/>
      <c r="T155" s="4"/>
      <c r="U155" s="4"/>
      <c r="V155" s="4"/>
      <c r="W155" s="4"/>
      <c r="X155" s="9"/>
      <c r="Y155" s="8"/>
      <c r="Z155" s="4" t="str" cm="1">
        <f t="array" ref="Z155">IF(OR(ISBLANK($C155),ISBLANK($B155)),"",IFERROR(TRANSPOSE(_xlfn.UNIQUE(_xlfn._xlws.FILTER(Table1[Size],(Table1[Item]=$B155)*(Table1[Color]=$C155)))),""))</f>
        <v/>
      </c>
      <c r="AA155" s="4"/>
      <c r="AB155" s="4"/>
      <c r="AC155" s="4"/>
      <c r="AD155" s="4"/>
      <c r="AE155" s="4"/>
      <c r="AF155" s="4"/>
      <c r="AG155" s="4"/>
      <c r="AH155" s="4"/>
      <c r="AI155" s="4"/>
      <c r="AJ155" s="4"/>
      <c r="AK155" s="9"/>
    </row>
    <row r="156" spans="1:37" x14ac:dyDescent="0.3">
      <c r="A156" s="11"/>
      <c r="B156" s="11"/>
      <c r="C156" s="11"/>
      <c r="D156" s="12"/>
      <c r="E156" s="12"/>
      <c r="F156" s="12"/>
      <c r="G156" s="13" t="str" cm="1">
        <f t="array" ref="G156">_xlfn.IFNA(IF(OR(ISBLANK($B156),$D156="",$C156=""),"",INDEX(Table1[Item Cost],MATCH(1,(Items!$B156=Table1[Item])*($C156=Table1[Color])*(Items!$D156=Table1[Size]),0))),"")</f>
        <v/>
      </c>
      <c r="H156" s="13" t="str">
        <f t="shared" si="5"/>
        <v/>
      </c>
      <c r="I156" s="13" t="str">
        <f>IF(COUNTA(Payments!$A$7:$A$154)=0,"",IF(ISBLANK($A156),"",IF(ISNA(MATCH($A156,Payments!$A$7:$A$154,0)),"🚫 No","✔ Yes")))</f>
        <v/>
      </c>
      <c r="J156" s="5" t="str">
        <f t="shared" si="4"/>
        <v/>
      </c>
      <c r="L156" s="8"/>
      <c r="M156" s="4" t="str" cm="1">
        <f t="array" ref="M156">IF(ISBLANK($B156),"",IFERROR(TRANSPOSE(_xlfn.UNIQUE(_xlfn._xlws.FILTER(Table1[Color],Table1[Item]=$B156))),""))</f>
        <v/>
      </c>
      <c r="N156" s="4"/>
      <c r="O156" s="4"/>
      <c r="P156" s="4"/>
      <c r="Q156" s="4"/>
      <c r="R156" s="4"/>
      <c r="S156" s="4"/>
      <c r="T156" s="4"/>
      <c r="U156" s="4"/>
      <c r="V156" s="4"/>
      <c r="W156" s="4"/>
      <c r="X156" s="9"/>
      <c r="Y156" s="8"/>
      <c r="Z156" s="4" t="str" cm="1">
        <f t="array" ref="Z156">IF(OR(ISBLANK($C156),ISBLANK($B156)),"",IFERROR(TRANSPOSE(_xlfn.UNIQUE(_xlfn._xlws.FILTER(Table1[Size],(Table1[Item]=$B156)*(Table1[Color]=$C156)))),""))</f>
        <v/>
      </c>
      <c r="AA156" s="4"/>
      <c r="AB156" s="4"/>
      <c r="AC156" s="4"/>
      <c r="AD156" s="4"/>
      <c r="AE156" s="4"/>
      <c r="AF156" s="4"/>
      <c r="AG156" s="4"/>
      <c r="AH156" s="4"/>
      <c r="AI156" s="4"/>
      <c r="AJ156" s="4"/>
      <c r="AK156" s="9"/>
    </row>
    <row r="157" spans="1:37" x14ac:dyDescent="0.3">
      <c r="A157" s="11"/>
      <c r="B157" s="11"/>
      <c r="C157" s="11"/>
      <c r="D157" s="12"/>
      <c r="E157" s="12"/>
      <c r="F157" s="12"/>
      <c r="G157" s="13" t="str" cm="1">
        <f t="array" ref="G157">_xlfn.IFNA(IF(OR(ISBLANK($B157),$D157="",$C157=""),"",INDEX(Table1[Item Cost],MATCH(1,(Items!$B157=Table1[Item])*($C157=Table1[Color])*(Items!$D157=Table1[Size]),0))),"")</f>
        <v/>
      </c>
      <c r="H157" s="13" t="str">
        <f t="shared" si="5"/>
        <v/>
      </c>
      <c r="I157" s="13" t="str">
        <f>IF(COUNTA(Payments!$A$7:$A$154)=0,"",IF(ISBLANK($A157),"",IF(ISNA(MATCH($A157,Payments!$A$7:$A$154,0)),"🚫 No","✔ Yes")))</f>
        <v/>
      </c>
      <c r="J157" s="5" t="str">
        <f t="shared" si="4"/>
        <v/>
      </c>
      <c r="L157" s="8"/>
      <c r="M157" s="4" t="str" cm="1">
        <f t="array" ref="M157">IF(ISBLANK($B157),"",IFERROR(TRANSPOSE(_xlfn.UNIQUE(_xlfn._xlws.FILTER(Table1[Color],Table1[Item]=$B157))),""))</f>
        <v/>
      </c>
      <c r="N157" s="4"/>
      <c r="O157" s="4"/>
      <c r="P157" s="4"/>
      <c r="Q157" s="4"/>
      <c r="R157" s="4"/>
      <c r="S157" s="4"/>
      <c r="T157" s="4"/>
      <c r="U157" s="4"/>
      <c r="V157" s="4"/>
      <c r="W157" s="4"/>
      <c r="X157" s="9"/>
      <c r="Y157" s="8"/>
      <c r="Z157" s="4" t="str" cm="1">
        <f t="array" ref="Z157">IF(OR(ISBLANK($C157),ISBLANK($B157)),"",IFERROR(TRANSPOSE(_xlfn.UNIQUE(_xlfn._xlws.FILTER(Table1[Size],(Table1[Item]=$B157)*(Table1[Color]=$C157)))),""))</f>
        <v/>
      </c>
      <c r="AA157" s="4"/>
      <c r="AB157" s="4"/>
      <c r="AC157" s="4"/>
      <c r="AD157" s="4"/>
      <c r="AE157" s="4"/>
      <c r="AF157" s="4"/>
      <c r="AG157" s="4"/>
      <c r="AH157" s="4"/>
      <c r="AI157" s="4"/>
      <c r="AJ157" s="4"/>
      <c r="AK157" s="9"/>
    </row>
    <row r="158" spans="1:37" x14ac:dyDescent="0.3">
      <c r="A158" s="11"/>
      <c r="B158" s="11"/>
      <c r="C158" s="11"/>
      <c r="D158" s="12"/>
      <c r="E158" s="12"/>
      <c r="F158" s="12"/>
      <c r="G158" s="13" t="str" cm="1">
        <f t="array" ref="G158">_xlfn.IFNA(IF(OR(ISBLANK($B158),$D158="",$C158=""),"",INDEX(Table1[Item Cost],MATCH(1,(Items!$B158=Table1[Item])*($C158=Table1[Color])*(Items!$D158=Table1[Size]),0))),"")</f>
        <v/>
      </c>
      <c r="H158" s="13" t="str">
        <f t="shared" si="5"/>
        <v/>
      </c>
      <c r="I158" s="13" t="str">
        <f>IF(COUNTA(Payments!$A$7:$A$154)=0,"",IF(ISBLANK($A158),"",IF(ISNA(MATCH($A158,Payments!$A$7:$A$154,0)),"🚫 No","✔ Yes")))</f>
        <v/>
      </c>
      <c r="J158" s="5" t="str">
        <f t="shared" si="4"/>
        <v/>
      </c>
      <c r="L158" s="8"/>
      <c r="M158" s="4" t="str" cm="1">
        <f t="array" ref="M158">IF(ISBLANK($B158),"",IFERROR(TRANSPOSE(_xlfn.UNIQUE(_xlfn._xlws.FILTER(Table1[Color],Table1[Item]=$B158))),""))</f>
        <v/>
      </c>
      <c r="N158" s="4"/>
      <c r="O158" s="4"/>
      <c r="P158" s="4"/>
      <c r="Q158" s="4"/>
      <c r="R158" s="4"/>
      <c r="S158" s="4"/>
      <c r="T158" s="4"/>
      <c r="U158" s="4"/>
      <c r="V158" s="4"/>
      <c r="W158" s="4"/>
      <c r="X158" s="9"/>
      <c r="Y158" s="8"/>
      <c r="Z158" s="4" t="str" cm="1">
        <f t="array" ref="Z158">IF(OR(ISBLANK($C158),ISBLANK($B158)),"",IFERROR(TRANSPOSE(_xlfn.UNIQUE(_xlfn._xlws.FILTER(Table1[Size],(Table1[Item]=$B158)*(Table1[Color]=$C158)))),""))</f>
        <v/>
      </c>
      <c r="AA158" s="4"/>
      <c r="AB158" s="4"/>
      <c r="AC158" s="4"/>
      <c r="AD158" s="4"/>
      <c r="AE158" s="4"/>
      <c r="AF158" s="4"/>
      <c r="AG158" s="4"/>
      <c r="AH158" s="4"/>
      <c r="AI158" s="4"/>
      <c r="AJ158" s="4"/>
      <c r="AK158" s="9"/>
    </row>
    <row r="159" spans="1:37" x14ac:dyDescent="0.3">
      <c r="A159" s="11"/>
      <c r="B159" s="11"/>
      <c r="C159" s="11"/>
      <c r="D159" s="12"/>
      <c r="E159" s="12"/>
      <c r="F159" s="12"/>
      <c r="G159" s="13" t="str" cm="1">
        <f t="array" ref="G159">_xlfn.IFNA(IF(OR(ISBLANK($B159),$D159="",$C159=""),"",INDEX(Table1[Item Cost],MATCH(1,(Items!$B159=Table1[Item])*($C159=Table1[Color])*(Items!$D159=Table1[Size]),0))),"")</f>
        <v/>
      </c>
      <c r="H159" s="13" t="str">
        <f t="shared" si="5"/>
        <v/>
      </c>
      <c r="I159" s="13" t="str">
        <f>IF(COUNTA(Payments!$A$7:$A$154)=0,"",IF(ISBLANK($A159),"",IF(ISNA(MATCH($A159,Payments!$A$7:$A$154,0)),"🚫 No","✔ Yes")))</f>
        <v/>
      </c>
      <c r="J159" s="5" t="str">
        <f t="shared" si="4"/>
        <v/>
      </c>
      <c r="L159" s="8"/>
      <c r="M159" s="4" t="str" cm="1">
        <f t="array" ref="M159">IF(ISBLANK($B159),"",IFERROR(TRANSPOSE(_xlfn.UNIQUE(_xlfn._xlws.FILTER(Table1[Color],Table1[Item]=$B159))),""))</f>
        <v/>
      </c>
      <c r="N159" s="4"/>
      <c r="O159" s="4"/>
      <c r="P159" s="4"/>
      <c r="Q159" s="4"/>
      <c r="R159" s="4"/>
      <c r="S159" s="4"/>
      <c r="T159" s="4"/>
      <c r="U159" s="4"/>
      <c r="V159" s="4"/>
      <c r="W159" s="4"/>
      <c r="X159" s="9"/>
      <c r="Y159" s="8"/>
      <c r="Z159" s="4" t="str" cm="1">
        <f t="array" ref="Z159">IF(OR(ISBLANK($C159),ISBLANK($B159)),"",IFERROR(TRANSPOSE(_xlfn.UNIQUE(_xlfn._xlws.FILTER(Table1[Size],(Table1[Item]=$B159)*(Table1[Color]=$C159)))),""))</f>
        <v/>
      </c>
      <c r="AA159" s="4"/>
      <c r="AB159" s="4"/>
      <c r="AC159" s="4"/>
      <c r="AD159" s="4"/>
      <c r="AE159" s="4"/>
      <c r="AF159" s="4"/>
      <c r="AG159" s="4"/>
      <c r="AH159" s="4"/>
      <c r="AI159" s="4"/>
      <c r="AJ159" s="4"/>
      <c r="AK159" s="9"/>
    </row>
    <row r="160" spans="1:37" x14ac:dyDescent="0.3">
      <c r="A160" s="11"/>
      <c r="B160" s="11"/>
      <c r="C160" s="11"/>
      <c r="D160" s="12"/>
      <c r="E160" s="12"/>
      <c r="F160" s="12"/>
      <c r="G160" s="13" t="str" cm="1">
        <f t="array" ref="G160">_xlfn.IFNA(IF(OR(ISBLANK($B160),$D160="",$C160=""),"",INDEX(Table1[Item Cost],MATCH(1,(Items!$B160=Table1[Item])*($C160=Table1[Color])*(Items!$D160=Table1[Size]),0))),"")</f>
        <v/>
      </c>
      <c r="H160" s="13" t="str">
        <f t="shared" si="5"/>
        <v/>
      </c>
      <c r="I160" s="13" t="str">
        <f>IF(COUNTA(Payments!$A$7:$A$154)=0,"",IF(ISBLANK($A160),"",IF(ISNA(MATCH($A160,Payments!$A$7:$A$154,0)),"🚫 No","✔ Yes")))</f>
        <v/>
      </c>
      <c r="J160" s="5" t="str">
        <f t="shared" si="4"/>
        <v/>
      </c>
      <c r="L160" s="8"/>
      <c r="M160" s="4" t="str" cm="1">
        <f t="array" ref="M160">IF(ISBLANK($B160),"",IFERROR(TRANSPOSE(_xlfn.UNIQUE(_xlfn._xlws.FILTER(Table1[Color],Table1[Item]=$B160))),""))</f>
        <v/>
      </c>
      <c r="N160" s="4"/>
      <c r="O160" s="4"/>
      <c r="P160" s="4"/>
      <c r="Q160" s="4"/>
      <c r="R160" s="4"/>
      <c r="S160" s="4"/>
      <c r="T160" s="4"/>
      <c r="U160" s="4"/>
      <c r="V160" s="4"/>
      <c r="W160" s="4"/>
      <c r="X160" s="9"/>
      <c r="Y160" s="8"/>
      <c r="Z160" s="4" t="str" cm="1">
        <f t="array" ref="Z160">IF(OR(ISBLANK($C160),ISBLANK($B160)),"",IFERROR(TRANSPOSE(_xlfn.UNIQUE(_xlfn._xlws.FILTER(Table1[Size],(Table1[Item]=$B160)*(Table1[Color]=$C160)))),""))</f>
        <v/>
      </c>
      <c r="AA160" s="4"/>
      <c r="AB160" s="4"/>
      <c r="AC160" s="4"/>
      <c r="AD160" s="4"/>
      <c r="AE160" s="4"/>
      <c r="AF160" s="4"/>
      <c r="AG160" s="4"/>
      <c r="AH160" s="4"/>
      <c r="AI160" s="4"/>
      <c r="AJ160" s="4"/>
      <c r="AK160" s="9"/>
    </row>
    <row r="161" spans="1:37" x14ac:dyDescent="0.3">
      <c r="A161" s="11"/>
      <c r="B161" s="11"/>
      <c r="C161" s="11"/>
      <c r="D161" s="12"/>
      <c r="E161" s="12"/>
      <c r="F161" s="12"/>
      <c r="G161" s="13" t="str" cm="1">
        <f t="array" ref="G161">_xlfn.IFNA(IF(OR(ISBLANK($B161),$D161="",$C161=""),"",INDEX(Table1[Item Cost],MATCH(1,(Items!$B161=Table1[Item])*($C161=Table1[Color])*(Items!$D161=Table1[Size]),0))),"")</f>
        <v/>
      </c>
      <c r="H161" s="13" t="str">
        <f t="shared" si="5"/>
        <v/>
      </c>
      <c r="I161" s="13" t="str">
        <f>IF(COUNTA(Payments!$A$7:$A$154)=0,"",IF(ISBLANK($A161),"",IF(ISNA(MATCH($A161,Payments!$A$7:$A$154,0)),"🚫 No","✔ Yes")))</f>
        <v/>
      </c>
      <c r="J161" s="5" t="str">
        <f t="shared" si="4"/>
        <v/>
      </c>
      <c r="L161" s="8"/>
      <c r="M161" s="4" t="str" cm="1">
        <f t="array" ref="M161">IF(ISBLANK($B161),"",IFERROR(TRANSPOSE(_xlfn.UNIQUE(_xlfn._xlws.FILTER(Table1[Color],Table1[Item]=$B161))),""))</f>
        <v/>
      </c>
      <c r="N161" s="4"/>
      <c r="O161" s="4"/>
      <c r="P161" s="4"/>
      <c r="Q161" s="4"/>
      <c r="R161" s="4"/>
      <c r="S161" s="4"/>
      <c r="T161" s="4"/>
      <c r="U161" s="4"/>
      <c r="V161" s="4"/>
      <c r="W161" s="4"/>
      <c r="X161" s="9"/>
      <c r="Y161" s="8"/>
      <c r="Z161" s="4" t="str" cm="1">
        <f t="array" ref="Z161">IF(OR(ISBLANK($C161),ISBLANK($B161)),"",IFERROR(TRANSPOSE(_xlfn.UNIQUE(_xlfn._xlws.FILTER(Table1[Size],(Table1[Item]=$B161)*(Table1[Color]=$C161)))),""))</f>
        <v/>
      </c>
      <c r="AA161" s="4"/>
      <c r="AB161" s="4"/>
      <c r="AC161" s="4"/>
      <c r="AD161" s="4"/>
      <c r="AE161" s="4"/>
      <c r="AF161" s="4"/>
      <c r="AG161" s="4"/>
      <c r="AH161" s="4"/>
      <c r="AI161" s="4"/>
      <c r="AJ161" s="4"/>
      <c r="AK161" s="9"/>
    </row>
    <row r="162" spans="1:37" x14ac:dyDescent="0.3">
      <c r="A162" s="11"/>
      <c r="B162" s="11"/>
      <c r="C162" s="11"/>
      <c r="D162" s="12"/>
      <c r="E162" s="12"/>
      <c r="F162" s="12"/>
      <c r="G162" s="13" t="str" cm="1">
        <f t="array" ref="G162">_xlfn.IFNA(IF(OR(ISBLANK($B162),$D162="",$C162=""),"",INDEX(Table1[Item Cost],MATCH(1,(Items!$B162=Table1[Item])*($C162=Table1[Color])*(Items!$D162=Table1[Size]),0))),"")</f>
        <v/>
      </c>
      <c r="H162" s="13" t="str">
        <f t="shared" si="5"/>
        <v/>
      </c>
      <c r="I162" s="13" t="str">
        <f>IF(COUNTA(Payments!$A$7:$A$154)=0,"",IF(ISBLANK($A162),"",IF(ISNA(MATCH($A162,Payments!$A$7:$A$154,0)),"🚫 No","✔ Yes")))</f>
        <v/>
      </c>
      <c r="J162" s="5" t="str">
        <f t="shared" si="4"/>
        <v/>
      </c>
      <c r="L162" s="8"/>
      <c r="M162" s="4" t="str" cm="1">
        <f t="array" ref="M162">IF(ISBLANK($B162),"",IFERROR(TRANSPOSE(_xlfn.UNIQUE(_xlfn._xlws.FILTER(Table1[Color],Table1[Item]=$B162))),""))</f>
        <v/>
      </c>
      <c r="N162" s="4"/>
      <c r="O162" s="4"/>
      <c r="P162" s="4"/>
      <c r="Q162" s="4"/>
      <c r="R162" s="4"/>
      <c r="S162" s="4"/>
      <c r="T162" s="4"/>
      <c r="U162" s="4"/>
      <c r="V162" s="4"/>
      <c r="W162" s="4"/>
      <c r="X162" s="9"/>
      <c r="Y162" s="8"/>
      <c r="Z162" s="4" t="str" cm="1">
        <f t="array" ref="Z162">IF(OR(ISBLANK($C162),ISBLANK($B162)),"",IFERROR(TRANSPOSE(_xlfn.UNIQUE(_xlfn._xlws.FILTER(Table1[Size],(Table1[Item]=$B162)*(Table1[Color]=$C162)))),""))</f>
        <v/>
      </c>
      <c r="AA162" s="4"/>
      <c r="AB162" s="4"/>
      <c r="AC162" s="4"/>
      <c r="AD162" s="4"/>
      <c r="AE162" s="4"/>
      <c r="AF162" s="4"/>
      <c r="AG162" s="4"/>
      <c r="AH162" s="4"/>
      <c r="AI162" s="4"/>
      <c r="AJ162" s="4"/>
      <c r="AK162" s="9"/>
    </row>
    <row r="163" spans="1:37" x14ac:dyDescent="0.3">
      <c r="A163" s="11"/>
      <c r="B163" s="11"/>
      <c r="C163" s="11"/>
      <c r="D163" s="12"/>
      <c r="E163" s="12"/>
      <c r="F163" s="12"/>
      <c r="G163" s="13" t="str" cm="1">
        <f t="array" ref="G163">_xlfn.IFNA(IF(OR(ISBLANK($B163),$D163="",$C163=""),"",INDEX(Table1[Item Cost],MATCH(1,(Items!$B163=Table1[Item])*($C163=Table1[Color])*(Items!$D163=Table1[Size]),0))),"")</f>
        <v/>
      </c>
      <c r="H163" s="13" t="str">
        <f t="shared" si="5"/>
        <v/>
      </c>
      <c r="I163" s="13" t="str">
        <f>IF(COUNTA(Payments!$A$7:$A$154)=0,"",IF(ISBLANK($A163),"",IF(ISNA(MATCH($A163,Payments!$A$7:$A$154,0)),"🚫 No","✔ Yes")))</f>
        <v/>
      </c>
      <c r="J163" s="5" t="str">
        <f t="shared" si="4"/>
        <v/>
      </c>
      <c r="L163" s="8"/>
      <c r="M163" s="4" t="str" cm="1">
        <f t="array" ref="M163">IF(ISBLANK($B163),"",IFERROR(TRANSPOSE(_xlfn.UNIQUE(_xlfn._xlws.FILTER(Table1[Color],Table1[Item]=$B163))),""))</f>
        <v/>
      </c>
      <c r="N163" s="4"/>
      <c r="O163" s="4"/>
      <c r="P163" s="4"/>
      <c r="Q163" s="4"/>
      <c r="R163" s="4"/>
      <c r="S163" s="4"/>
      <c r="T163" s="4"/>
      <c r="U163" s="4"/>
      <c r="V163" s="4"/>
      <c r="W163" s="4"/>
      <c r="X163" s="9"/>
      <c r="Y163" s="8"/>
      <c r="Z163" s="4" t="str" cm="1">
        <f t="array" ref="Z163">IF(OR(ISBLANK($C163),ISBLANK($B163)),"",IFERROR(TRANSPOSE(_xlfn.UNIQUE(_xlfn._xlws.FILTER(Table1[Size],(Table1[Item]=$B163)*(Table1[Color]=$C163)))),""))</f>
        <v/>
      </c>
      <c r="AA163" s="4"/>
      <c r="AB163" s="4"/>
      <c r="AC163" s="4"/>
      <c r="AD163" s="4"/>
      <c r="AE163" s="4"/>
      <c r="AF163" s="4"/>
      <c r="AG163" s="4"/>
      <c r="AH163" s="4"/>
      <c r="AI163" s="4"/>
      <c r="AJ163" s="4"/>
      <c r="AK163" s="9"/>
    </row>
    <row r="164" spans="1:37" x14ac:dyDescent="0.3">
      <c r="A164" s="11"/>
      <c r="B164" s="11"/>
      <c r="C164" s="11"/>
      <c r="D164" s="12"/>
      <c r="E164" s="12"/>
      <c r="F164" s="12"/>
      <c r="G164" s="13" t="str" cm="1">
        <f t="array" ref="G164">_xlfn.IFNA(IF(OR(ISBLANK($B164),$D164="",$C164=""),"",INDEX(Table1[Item Cost],MATCH(1,(Items!$B164=Table1[Item])*($C164=Table1[Color])*(Items!$D164=Table1[Size]),0))),"")</f>
        <v/>
      </c>
      <c r="H164" s="13" t="str">
        <f t="shared" si="5"/>
        <v/>
      </c>
      <c r="I164" s="13" t="str">
        <f>IF(COUNTA(Payments!$A$7:$A$154)=0,"",IF(ISBLANK($A164),"",IF(ISNA(MATCH($A164,Payments!$A$7:$A$154,0)),"🚫 No","✔ Yes")))</f>
        <v/>
      </c>
      <c r="J164" s="5" t="str">
        <f t="shared" si="4"/>
        <v/>
      </c>
      <c r="L164" s="8"/>
      <c r="M164" s="4" t="str" cm="1">
        <f t="array" ref="M164">IF(ISBLANK($B164),"",IFERROR(TRANSPOSE(_xlfn.UNIQUE(_xlfn._xlws.FILTER(Table1[Color],Table1[Item]=$B164))),""))</f>
        <v/>
      </c>
      <c r="N164" s="4"/>
      <c r="O164" s="4"/>
      <c r="P164" s="4"/>
      <c r="Q164" s="4"/>
      <c r="R164" s="4"/>
      <c r="S164" s="4"/>
      <c r="T164" s="4"/>
      <c r="U164" s="4"/>
      <c r="V164" s="4"/>
      <c r="W164" s="4"/>
      <c r="X164" s="9"/>
      <c r="Y164" s="8"/>
      <c r="Z164" s="4" t="str" cm="1">
        <f t="array" ref="Z164">IF(OR(ISBLANK($C164),ISBLANK($B164)),"",IFERROR(TRANSPOSE(_xlfn.UNIQUE(_xlfn._xlws.FILTER(Table1[Size],(Table1[Item]=$B164)*(Table1[Color]=$C164)))),""))</f>
        <v/>
      </c>
      <c r="AA164" s="4"/>
      <c r="AB164" s="4"/>
      <c r="AC164" s="4"/>
      <c r="AD164" s="4"/>
      <c r="AE164" s="4"/>
      <c r="AF164" s="4"/>
      <c r="AG164" s="4"/>
      <c r="AH164" s="4"/>
      <c r="AI164" s="4"/>
      <c r="AJ164" s="4"/>
      <c r="AK164" s="9"/>
    </row>
    <row r="165" spans="1:37" x14ac:dyDescent="0.3">
      <c r="A165" s="11"/>
      <c r="B165" s="11"/>
      <c r="C165" s="11"/>
      <c r="D165" s="12"/>
      <c r="E165" s="12"/>
      <c r="F165" s="12"/>
      <c r="G165" s="13" t="str" cm="1">
        <f t="array" ref="G165">_xlfn.IFNA(IF(OR(ISBLANK($B165),$D165="",$C165=""),"",INDEX(Table1[Item Cost],MATCH(1,(Items!$B165=Table1[Item])*($C165=Table1[Color])*(Items!$D165=Table1[Size]),0))),"")</f>
        <v/>
      </c>
      <c r="H165" s="13" t="str">
        <f t="shared" si="5"/>
        <v/>
      </c>
      <c r="I165" s="13" t="str">
        <f>IF(COUNTA(Payments!$A$7:$A$154)=0,"",IF(ISBLANK($A165),"",IF(ISNA(MATCH($A165,Payments!$A$7:$A$154,0)),"🚫 No","✔ Yes")))</f>
        <v/>
      </c>
      <c r="J165" s="5" t="str">
        <f t="shared" si="4"/>
        <v/>
      </c>
      <c r="L165" s="8"/>
      <c r="M165" s="4" t="str" cm="1">
        <f t="array" ref="M165">IF(ISBLANK($B165),"",IFERROR(TRANSPOSE(_xlfn.UNIQUE(_xlfn._xlws.FILTER(Table1[Color],Table1[Item]=$B165))),""))</f>
        <v/>
      </c>
      <c r="N165" s="4"/>
      <c r="O165" s="4"/>
      <c r="P165" s="4"/>
      <c r="Q165" s="4"/>
      <c r="R165" s="4"/>
      <c r="S165" s="4"/>
      <c r="T165" s="4"/>
      <c r="U165" s="4"/>
      <c r="V165" s="4"/>
      <c r="W165" s="4"/>
      <c r="X165" s="9"/>
      <c r="Y165" s="8"/>
      <c r="Z165" s="4" t="str" cm="1">
        <f t="array" ref="Z165">IF(OR(ISBLANK($C165),ISBLANK($B165)),"",IFERROR(TRANSPOSE(_xlfn.UNIQUE(_xlfn._xlws.FILTER(Table1[Size],(Table1[Item]=$B165)*(Table1[Color]=$C165)))),""))</f>
        <v/>
      </c>
      <c r="AA165" s="4"/>
      <c r="AB165" s="4"/>
      <c r="AC165" s="4"/>
      <c r="AD165" s="4"/>
      <c r="AE165" s="4"/>
      <c r="AF165" s="4"/>
      <c r="AG165" s="4"/>
      <c r="AH165" s="4"/>
      <c r="AI165" s="4"/>
      <c r="AJ165" s="4"/>
      <c r="AK165" s="9"/>
    </row>
    <row r="166" spans="1:37" x14ac:dyDescent="0.3">
      <c r="A166" s="11"/>
      <c r="B166" s="11"/>
      <c r="C166" s="11"/>
      <c r="D166" s="12"/>
      <c r="E166" s="12"/>
      <c r="F166" s="12"/>
      <c r="G166" s="13" t="str" cm="1">
        <f t="array" ref="G166">_xlfn.IFNA(IF(OR(ISBLANK($B166),$D166="",$C166=""),"",INDEX(Table1[Item Cost],MATCH(1,(Items!$B166=Table1[Item])*($C166=Table1[Color])*(Items!$D166=Table1[Size]),0))),"")</f>
        <v/>
      </c>
      <c r="H166" s="13" t="str">
        <f t="shared" si="5"/>
        <v/>
      </c>
      <c r="I166" s="13" t="str">
        <f>IF(COUNTA(Payments!$A$7:$A$154)=0,"",IF(ISBLANK($A166),"",IF(ISNA(MATCH($A166,Payments!$A$7:$A$154,0)),"🚫 No","✔ Yes")))</f>
        <v/>
      </c>
      <c r="J166" s="5" t="str">
        <f t="shared" si="4"/>
        <v/>
      </c>
      <c r="L166" s="8"/>
      <c r="M166" s="4" t="str" cm="1">
        <f t="array" ref="M166">IF(ISBLANK($B166),"",IFERROR(TRANSPOSE(_xlfn.UNIQUE(_xlfn._xlws.FILTER(Table1[Color],Table1[Item]=$B166))),""))</f>
        <v/>
      </c>
      <c r="N166" s="4"/>
      <c r="O166" s="4"/>
      <c r="P166" s="4"/>
      <c r="Q166" s="4"/>
      <c r="R166" s="4"/>
      <c r="S166" s="4"/>
      <c r="T166" s="4"/>
      <c r="U166" s="4"/>
      <c r="V166" s="4"/>
      <c r="W166" s="4"/>
      <c r="X166" s="9"/>
      <c r="Y166" s="8"/>
      <c r="Z166" s="4" t="str" cm="1">
        <f t="array" ref="Z166">IF(OR(ISBLANK($C166),ISBLANK($B166)),"",IFERROR(TRANSPOSE(_xlfn.UNIQUE(_xlfn._xlws.FILTER(Table1[Size],(Table1[Item]=$B166)*(Table1[Color]=$C166)))),""))</f>
        <v/>
      </c>
      <c r="AA166" s="4"/>
      <c r="AB166" s="4"/>
      <c r="AC166" s="4"/>
      <c r="AD166" s="4"/>
      <c r="AE166" s="4"/>
      <c r="AF166" s="4"/>
      <c r="AG166" s="4"/>
      <c r="AH166" s="4"/>
      <c r="AI166" s="4"/>
      <c r="AJ166" s="4"/>
      <c r="AK166" s="9"/>
    </row>
    <row r="167" spans="1:37" x14ac:dyDescent="0.3">
      <c r="A167" s="11"/>
      <c r="B167" s="11"/>
      <c r="C167" s="11"/>
      <c r="D167" s="12"/>
      <c r="E167" s="12"/>
      <c r="F167" s="12"/>
      <c r="G167" s="13" t="str" cm="1">
        <f t="array" ref="G167">_xlfn.IFNA(IF(OR(ISBLANK($B167),$D167="",$C167=""),"",INDEX(Table1[Item Cost],MATCH(1,(Items!$B167=Table1[Item])*($C167=Table1[Color])*(Items!$D167=Table1[Size]),0))),"")</f>
        <v/>
      </c>
      <c r="H167" s="13" t="str">
        <f t="shared" si="5"/>
        <v/>
      </c>
      <c r="I167" s="13" t="str">
        <f>IF(COUNTA(Payments!$A$7:$A$154)=0,"",IF(ISBLANK($A167),"",IF(ISNA(MATCH($A167,Payments!$A$7:$A$154,0)),"🚫 No","✔ Yes")))</f>
        <v/>
      </c>
      <c r="J167" s="5" t="str">
        <f t="shared" si="4"/>
        <v/>
      </c>
      <c r="L167" s="8"/>
      <c r="M167" s="4" t="str" cm="1">
        <f t="array" ref="M167">IF(ISBLANK($B167),"",IFERROR(TRANSPOSE(_xlfn.UNIQUE(_xlfn._xlws.FILTER(Table1[Color],Table1[Item]=$B167))),""))</f>
        <v/>
      </c>
      <c r="N167" s="4"/>
      <c r="O167" s="4"/>
      <c r="P167" s="4"/>
      <c r="Q167" s="4"/>
      <c r="R167" s="4"/>
      <c r="S167" s="4"/>
      <c r="T167" s="4"/>
      <c r="U167" s="4"/>
      <c r="V167" s="4"/>
      <c r="W167" s="4"/>
      <c r="X167" s="9"/>
      <c r="Y167" s="8"/>
      <c r="Z167" s="4" t="str" cm="1">
        <f t="array" ref="Z167">IF(OR(ISBLANK($C167),ISBLANK($B167)),"",IFERROR(TRANSPOSE(_xlfn.UNIQUE(_xlfn._xlws.FILTER(Table1[Size],(Table1[Item]=$B167)*(Table1[Color]=$C167)))),""))</f>
        <v/>
      </c>
      <c r="AA167" s="4"/>
      <c r="AB167" s="4"/>
      <c r="AC167" s="4"/>
      <c r="AD167" s="4"/>
      <c r="AE167" s="4"/>
      <c r="AF167" s="4"/>
      <c r="AG167" s="4"/>
      <c r="AH167" s="4"/>
      <c r="AI167" s="4"/>
      <c r="AJ167" s="4"/>
      <c r="AK167" s="9"/>
    </row>
    <row r="168" spans="1:37" x14ac:dyDescent="0.3">
      <c r="A168" s="11"/>
      <c r="B168" s="11"/>
      <c r="C168" s="11"/>
      <c r="D168" s="12"/>
      <c r="E168" s="12"/>
      <c r="F168" s="12"/>
      <c r="G168" s="13" t="str" cm="1">
        <f t="array" ref="G168">_xlfn.IFNA(IF(OR(ISBLANK($B168),$D168="",$C168=""),"",INDEX(Table1[Item Cost],MATCH(1,(Items!$B168=Table1[Item])*($C168=Table1[Color])*(Items!$D168=Table1[Size]),0))),"")</f>
        <v/>
      </c>
      <c r="H168" s="13" t="str">
        <f t="shared" si="5"/>
        <v/>
      </c>
      <c r="I168" s="13" t="str">
        <f>IF(COUNTA(Payments!$A$7:$A$154)=0,"",IF(ISBLANK($A168),"",IF(ISNA(MATCH($A168,Payments!$A$7:$A$154,0)),"🚫 No","✔ Yes")))</f>
        <v/>
      </c>
      <c r="J168" s="5" t="str">
        <f t="shared" si="4"/>
        <v/>
      </c>
      <c r="L168" s="8"/>
      <c r="M168" s="4" t="str" cm="1">
        <f t="array" ref="M168">IF(ISBLANK($B168),"",IFERROR(TRANSPOSE(_xlfn.UNIQUE(_xlfn._xlws.FILTER(Table1[Color],Table1[Item]=$B168))),""))</f>
        <v/>
      </c>
      <c r="N168" s="4"/>
      <c r="O168" s="4"/>
      <c r="P168" s="4"/>
      <c r="Q168" s="4"/>
      <c r="R168" s="4"/>
      <c r="S168" s="4"/>
      <c r="T168" s="4"/>
      <c r="U168" s="4"/>
      <c r="V168" s="4"/>
      <c r="W168" s="4"/>
      <c r="X168" s="9"/>
      <c r="Y168" s="8"/>
      <c r="Z168" s="4" t="str" cm="1">
        <f t="array" ref="Z168">IF(OR(ISBLANK($C168),ISBLANK($B168)),"",IFERROR(TRANSPOSE(_xlfn.UNIQUE(_xlfn._xlws.FILTER(Table1[Size],(Table1[Item]=$B168)*(Table1[Color]=$C168)))),""))</f>
        <v/>
      </c>
      <c r="AA168" s="4"/>
      <c r="AB168" s="4"/>
      <c r="AC168" s="4"/>
      <c r="AD168" s="4"/>
      <c r="AE168" s="4"/>
      <c r="AF168" s="4"/>
      <c r="AG168" s="4"/>
      <c r="AH168" s="4"/>
      <c r="AI168" s="4"/>
      <c r="AJ168" s="4"/>
      <c r="AK168" s="9"/>
    </row>
    <row r="169" spans="1:37" x14ac:dyDescent="0.3">
      <c r="A169" s="11"/>
      <c r="B169" s="11"/>
      <c r="C169" s="11"/>
      <c r="D169" s="12"/>
      <c r="E169" s="12"/>
      <c r="F169" s="12"/>
      <c r="G169" s="13" t="str" cm="1">
        <f t="array" ref="G169">_xlfn.IFNA(IF(OR(ISBLANK($B169),$D169="",$C169=""),"",INDEX(Table1[Item Cost],MATCH(1,(Items!$B169=Table1[Item])*($C169=Table1[Color])*(Items!$D169=Table1[Size]),0))),"")</f>
        <v/>
      </c>
      <c r="H169" s="13" t="str">
        <f t="shared" si="5"/>
        <v/>
      </c>
      <c r="I169" s="13" t="str">
        <f>IF(COUNTA(Payments!$A$7:$A$154)=0,"",IF(ISBLANK($A169),"",IF(ISNA(MATCH($A169,Payments!$A$7:$A$154,0)),"🚫 No","✔ Yes")))</f>
        <v/>
      </c>
      <c r="J169" s="5" t="str">
        <f t="shared" si="4"/>
        <v/>
      </c>
      <c r="L169" s="8"/>
      <c r="M169" s="4" t="str" cm="1">
        <f t="array" ref="M169">IF(ISBLANK($B169),"",IFERROR(TRANSPOSE(_xlfn.UNIQUE(_xlfn._xlws.FILTER(Table1[Color],Table1[Item]=$B169))),""))</f>
        <v/>
      </c>
      <c r="N169" s="4"/>
      <c r="O169" s="4"/>
      <c r="P169" s="4"/>
      <c r="Q169" s="4"/>
      <c r="R169" s="4"/>
      <c r="S169" s="4"/>
      <c r="T169" s="4"/>
      <c r="U169" s="4"/>
      <c r="V169" s="4"/>
      <c r="W169" s="4"/>
      <c r="X169" s="9"/>
      <c r="Y169" s="8"/>
      <c r="Z169" s="4" t="str" cm="1">
        <f t="array" ref="Z169">IF(OR(ISBLANK($C169),ISBLANK($B169)),"",IFERROR(TRANSPOSE(_xlfn.UNIQUE(_xlfn._xlws.FILTER(Table1[Size],(Table1[Item]=$B169)*(Table1[Color]=$C169)))),""))</f>
        <v/>
      </c>
      <c r="AA169" s="4"/>
      <c r="AB169" s="4"/>
      <c r="AC169" s="4"/>
      <c r="AD169" s="4"/>
      <c r="AE169" s="4"/>
      <c r="AF169" s="4"/>
      <c r="AG169" s="4"/>
      <c r="AH169" s="4"/>
      <c r="AI169" s="4"/>
      <c r="AJ169" s="4"/>
      <c r="AK169" s="9"/>
    </row>
    <row r="170" spans="1:37" x14ac:dyDescent="0.3">
      <c r="A170" s="11"/>
      <c r="B170" s="11"/>
      <c r="C170" s="11"/>
      <c r="D170" s="12"/>
      <c r="E170" s="12"/>
      <c r="F170" s="12"/>
      <c r="G170" s="13" t="str" cm="1">
        <f t="array" ref="G170">_xlfn.IFNA(IF(OR(ISBLANK($B170),$D170="",$C170=""),"",INDEX(Table1[Item Cost],MATCH(1,(Items!$B170=Table1[Item])*($C170=Table1[Color])*(Items!$D170=Table1[Size]),0))),"")</f>
        <v/>
      </c>
      <c r="H170" s="13" t="str">
        <f t="shared" si="5"/>
        <v/>
      </c>
      <c r="I170" s="13" t="str">
        <f>IF(COUNTA(Payments!$A$7:$A$154)=0,"",IF(ISBLANK($A170),"",IF(ISNA(MATCH($A170,Payments!$A$7:$A$154,0)),"🚫 No","✔ Yes")))</f>
        <v/>
      </c>
      <c r="J170" s="5" t="str">
        <f t="shared" si="4"/>
        <v/>
      </c>
      <c r="L170" s="8"/>
      <c r="M170" s="4" t="str" cm="1">
        <f t="array" ref="M170">IF(ISBLANK($B170),"",IFERROR(TRANSPOSE(_xlfn.UNIQUE(_xlfn._xlws.FILTER(Table1[Color],Table1[Item]=$B170))),""))</f>
        <v/>
      </c>
      <c r="N170" s="4"/>
      <c r="O170" s="4"/>
      <c r="P170" s="4"/>
      <c r="Q170" s="4"/>
      <c r="R170" s="4"/>
      <c r="S170" s="4"/>
      <c r="T170" s="4"/>
      <c r="U170" s="4"/>
      <c r="V170" s="4"/>
      <c r="W170" s="4"/>
      <c r="X170" s="9"/>
      <c r="Y170" s="8"/>
      <c r="Z170" s="4" t="str" cm="1">
        <f t="array" ref="Z170">IF(OR(ISBLANK($C170),ISBLANK($B170)),"",IFERROR(TRANSPOSE(_xlfn.UNIQUE(_xlfn._xlws.FILTER(Table1[Size],(Table1[Item]=$B170)*(Table1[Color]=$C170)))),""))</f>
        <v/>
      </c>
      <c r="AA170" s="4"/>
      <c r="AB170" s="4"/>
      <c r="AC170" s="4"/>
      <c r="AD170" s="4"/>
      <c r="AE170" s="4"/>
      <c r="AF170" s="4"/>
      <c r="AG170" s="4"/>
      <c r="AH170" s="4"/>
      <c r="AI170" s="4"/>
      <c r="AJ170" s="4"/>
      <c r="AK170" s="9"/>
    </row>
    <row r="171" spans="1:37" x14ac:dyDescent="0.3">
      <c r="A171" s="11"/>
      <c r="B171" s="11"/>
      <c r="C171" s="11"/>
      <c r="D171" s="12"/>
      <c r="E171" s="12"/>
      <c r="F171" s="12"/>
      <c r="G171" s="13" t="str" cm="1">
        <f t="array" ref="G171">_xlfn.IFNA(IF(OR(ISBLANK($B171),$D171="",$C171=""),"",INDEX(Table1[Item Cost],MATCH(1,(Items!$B171=Table1[Item])*($C171=Table1[Color])*(Items!$D171=Table1[Size]),0))),"")</f>
        <v/>
      </c>
      <c r="H171" s="13" t="str">
        <f t="shared" si="5"/>
        <v/>
      </c>
      <c r="I171" s="13" t="str">
        <f>IF(COUNTA(Payments!$A$7:$A$154)=0,"",IF(ISBLANK($A171),"",IF(ISNA(MATCH($A171,Payments!$A$7:$A$154,0)),"🚫 No","✔ Yes")))</f>
        <v/>
      </c>
      <c r="J171" s="5" t="str">
        <f t="shared" si="4"/>
        <v/>
      </c>
      <c r="L171" s="8"/>
      <c r="M171" s="4" t="str" cm="1">
        <f t="array" ref="M171">IF(ISBLANK($B171),"",IFERROR(TRANSPOSE(_xlfn.UNIQUE(_xlfn._xlws.FILTER(Table1[Color],Table1[Item]=$B171))),""))</f>
        <v/>
      </c>
      <c r="N171" s="4"/>
      <c r="O171" s="4"/>
      <c r="P171" s="4"/>
      <c r="Q171" s="4"/>
      <c r="R171" s="4"/>
      <c r="S171" s="4"/>
      <c r="T171" s="4"/>
      <c r="U171" s="4"/>
      <c r="V171" s="4"/>
      <c r="W171" s="4"/>
      <c r="X171" s="9"/>
      <c r="Y171" s="8"/>
      <c r="Z171" s="4" t="str" cm="1">
        <f t="array" ref="Z171">IF(OR(ISBLANK($C171),ISBLANK($B171)),"",IFERROR(TRANSPOSE(_xlfn.UNIQUE(_xlfn._xlws.FILTER(Table1[Size],(Table1[Item]=$B171)*(Table1[Color]=$C171)))),""))</f>
        <v/>
      </c>
      <c r="AA171" s="4"/>
      <c r="AB171" s="4"/>
      <c r="AC171" s="4"/>
      <c r="AD171" s="4"/>
      <c r="AE171" s="4"/>
      <c r="AF171" s="4"/>
      <c r="AG171" s="4"/>
      <c r="AH171" s="4"/>
      <c r="AI171" s="4"/>
      <c r="AJ171" s="4"/>
      <c r="AK171" s="9"/>
    </row>
    <row r="172" spans="1:37" x14ac:dyDescent="0.3">
      <c r="A172" s="11"/>
      <c r="B172" s="11"/>
      <c r="C172" s="11"/>
      <c r="D172" s="12"/>
      <c r="E172" s="12"/>
      <c r="F172" s="12"/>
      <c r="G172" s="13" t="str" cm="1">
        <f t="array" ref="G172">_xlfn.IFNA(IF(OR(ISBLANK($B172),$D172="",$C172=""),"",INDEX(Table1[Item Cost],MATCH(1,(Items!$B172=Table1[Item])*($C172=Table1[Color])*(Items!$D172=Table1[Size]),0))),"")</f>
        <v/>
      </c>
      <c r="H172" s="13" t="str">
        <f t="shared" si="5"/>
        <v/>
      </c>
      <c r="I172" s="13" t="str">
        <f>IF(COUNTA(Payments!$A$7:$A$154)=0,"",IF(ISBLANK($A172),"",IF(ISNA(MATCH($A172,Payments!$A$7:$A$154,0)),"🚫 No","✔ Yes")))</f>
        <v/>
      </c>
      <c r="J172" s="5" t="str">
        <f t="shared" si="4"/>
        <v/>
      </c>
      <c r="L172" s="8"/>
      <c r="M172" s="4" t="str" cm="1">
        <f t="array" ref="M172">IF(ISBLANK($B172),"",IFERROR(TRANSPOSE(_xlfn.UNIQUE(_xlfn._xlws.FILTER(Table1[Color],Table1[Item]=$B172))),""))</f>
        <v/>
      </c>
      <c r="N172" s="4"/>
      <c r="O172" s="4"/>
      <c r="P172" s="4"/>
      <c r="Q172" s="4"/>
      <c r="R172" s="4"/>
      <c r="S172" s="4"/>
      <c r="T172" s="4"/>
      <c r="U172" s="4"/>
      <c r="V172" s="4"/>
      <c r="W172" s="4"/>
      <c r="X172" s="9"/>
      <c r="Y172" s="8"/>
      <c r="Z172" s="4" t="str" cm="1">
        <f t="array" ref="Z172">IF(OR(ISBLANK($C172),ISBLANK($B172)),"",IFERROR(TRANSPOSE(_xlfn.UNIQUE(_xlfn._xlws.FILTER(Table1[Size],(Table1[Item]=$B172)*(Table1[Color]=$C172)))),""))</f>
        <v/>
      </c>
      <c r="AA172" s="4"/>
      <c r="AB172" s="4"/>
      <c r="AC172" s="4"/>
      <c r="AD172" s="4"/>
      <c r="AE172" s="4"/>
      <c r="AF172" s="4"/>
      <c r="AG172" s="4"/>
      <c r="AH172" s="4"/>
      <c r="AI172" s="4"/>
      <c r="AJ172" s="4"/>
      <c r="AK172" s="9"/>
    </row>
    <row r="173" spans="1:37" x14ac:dyDescent="0.3">
      <c r="A173" s="11"/>
      <c r="B173" s="11"/>
      <c r="C173" s="11"/>
      <c r="D173" s="12"/>
      <c r="E173" s="12"/>
      <c r="F173" s="12"/>
      <c r="G173" s="13" t="str" cm="1">
        <f t="array" ref="G173">_xlfn.IFNA(IF(OR(ISBLANK($B173),$D173="",$C173=""),"",INDEX(Table1[Item Cost],MATCH(1,(Items!$B173=Table1[Item])*($C173=Table1[Color])*(Items!$D173=Table1[Size]),0))),"")</f>
        <v/>
      </c>
      <c r="H173" s="13" t="str">
        <f t="shared" si="5"/>
        <v/>
      </c>
      <c r="I173" s="13" t="str">
        <f>IF(COUNTA(Payments!$A$7:$A$154)=0,"",IF(ISBLANK($A173),"",IF(ISNA(MATCH($A173,Payments!$A$7:$A$154,0)),"🚫 No","✔ Yes")))</f>
        <v/>
      </c>
      <c r="J173" s="5" t="str">
        <f t="shared" si="4"/>
        <v/>
      </c>
      <c r="L173" s="8"/>
      <c r="M173" s="4" t="str" cm="1">
        <f t="array" ref="M173">IF(ISBLANK($B173),"",IFERROR(TRANSPOSE(_xlfn.UNIQUE(_xlfn._xlws.FILTER(Table1[Color],Table1[Item]=$B173))),""))</f>
        <v/>
      </c>
      <c r="N173" s="4"/>
      <c r="O173" s="4"/>
      <c r="P173" s="4"/>
      <c r="Q173" s="4"/>
      <c r="R173" s="4"/>
      <c r="S173" s="4"/>
      <c r="T173" s="4"/>
      <c r="U173" s="4"/>
      <c r="V173" s="4"/>
      <c r="W173" s="4"/>
      <c r="X173" s="9"/>
      <c r="Y173" s="8"/>
      <c r="Z173" s="4" t="str" cm="1">
        <f t="array" ref="Z173">IF(OR(ISBLANK($C173),ISBLANK($B173)),"",IFERROR(TRANSPOSE(_xlfn.UNIQUE(_xlfn._xlws.FILTER(Table1[Size],(Table1[Item]=$B173)*(Table1[Color]=$C173)))),""))</f>
        <v/>
      </c>
      <c r="AA173" s="4"/>
      <c r="AB173" s="4"/>
      <c r="AC173" s="4"/>
      <c r="AD173" s="4"/>
      <c r="AE173" s="4"/>
      <c r="AF173" s="4"/>
      <c r="AG173" s="4"/>
      <c r="AH173" s="4"/>
      <c r="AI173" s="4"/>
      <c r="AJ173" s="4"/>
      <c r="AK173" s="9"/>
    </row>
    <row r="174" spans="1:37" x14ac:dyDescent="0.3">
      <c r="A174" s="11"/>
      <c r="B174" s="11"/>
      <c r="C174" s="11"/>
      <c r="D174" s="12"/>
      <c r="E174" s="12"/>
      <c r="F174" s="12"/>
      <c r="G174" s="13" t="str" cm="1">
        <f t="array" ref="G174">_xlfn.IFNA(IF(OR(ISBLANK($B174),$D174="",$C174=""),"",INDEX(Table1[Item Cost],MATCH(1,(Items!$B174=Table1[Item])*($C174=Table1[Color])*(Items!$D174=Table1[Size]),0))),"")</f>
        <v/>
      </c>
      <c r="H174" s="13" t="str">
        <f t="shared" si="5"/>
        <v/>
      </c>
      <c r="I174" s="13" t="str">
        <f>IF(COUNTA(Payments!$A$7:$A$154)=0,"",IF(ISBLANK($A174),"",IF(ISNA(MATCH($A174,Payments!$A$7:$A$154,0)),"🚫 No","✔ Yes")))</f>
        <v/>
      </c>
      <c r="J174" s="5" t="str">
        <f t="shared" si="4"/>
        <v/>
      </c>
      <c r="L174" s="8"/>
      <c r="M174" s="4" t="str" cm="1">
        <f t="array" ref="M174">IF(ISBLANK($B174),"",IFERROR(TRANSPOSE(_xlfn.UNIQUE(_xlfn._xlws.FILTER(Table1[Color],Table1[Item]=$B174))),""))</f>
        <v/>
      </c>
      <c r="N174" s="4"/>
      <c r="O174" s="4"/>
      <c r="P174" s="4"/>
      <c r="Q174" s="4"/>
      <c r="R174" s="4"/>
      <c r="S174" s="4"/>
      <c r="T174" s="4"/>
      <c r="U174" s="4"/>
      <c r="V174" s="4"/>
      <c r="W174" s="4"/>
      <c r="X174" s="9"/>
      <c r="Y174" s="8"/>
      <c r="Z174" s="4" t="str" cm="1">
        <f t="array" ref="Z174">IF(OR(ISBLANK($C174),ISBLANK($B174)),"",IFERROR(TRANSPOSE(_xlfn.UNIQUE(_xlfn._xlws.FILTER(Table1[Size],(Table1[Item]=$B174)*(Table1[Color]=$C174)))),""))</f>
        <v/>
      </c>
      <c r="AA174" s="4"/>
      <c r="AB174" s="4"/>
      <c r="AC174" s="4"/>
      <c r="AD174" s="4"/>
      <c r="AE174" s="4"/>
      <c r="AF174" s="4"/>
      <c r="AG174" s="4"/>
      <c r="AH174" s="4"/>
      <c r="AI174" s="4"/>
      <c r="AJ174" s="4"/>
      <c r="AK174" s="9"/>
    </row>
    <row r="175" spans="1:37" x14ac:dyDescent="0.3">
      <c r="A175" s="11"/>
      <c r="B175" s="11"/>
      <c r="C175" s="11"/>
      <c r="D175" s="12"/>
      <c r="E175" s="12"/>
      <c r="F175" s="12"/>
      <c r="G175" s="13" t="str" cm="1">
        <f t="array" ref="G175">_xlfn.IFNA(IF(OR(ISBLANK($B175),$D175="",$C175=""),"",INDEX(Table1[Item Cost],MATCH(1,(Items!$B175=Table1[Item])*($C175=Table1[Color])*(Items!$D175=Table1[Size]),0))),"")</f>
        <v/>
      </c>
      <c r="H175" s="13" t="str">
        <f t="shared" si="5"/>
        <v/>
      </c>
      <c r="I175" s="13" t="str">
        <f>IF(COUNTA(Payments!$A$7:$A$154)=0,"",IF(ISBLANK($A175),"",IF(ISNA(MATCH($A175,Payments!$A$7:$A$154,0)),"🚫 No","✔ Yes")))</f>
        <v/>
      </c>
      <c r="J175" s="5" t="str">
        <f t="shared" si="4"/>
        <v/>
      </c>
      <c r="L175" s="8"/>
      <c r="M175" s="4" t="str" cm="1">
        <f t="array" ref="M175">IF(ISBLANK($B175),"",IFERROR(TRANSPOSE(_xlfn.UNIQUE(_xlfn._xlws.FILTER(Table1[Color],Table1[Item]=$B175))),""))</f>
        <v/>
      </c>
      <c r="N175" s="4"/>
      <c r="O175" s="4"/>
      <c r="P175" s="4"/>
      <c r="Q175" s="4"/>
      <c r="R175" s="4"/>
      <c r="S175" s="4"/>
      <c r="T175" s="4"/>
      <c r="U175" s="4"/>
      <c r="V175" s="4"/>
      <c r="W175" s="4"/>
      <c r="X175" s="9"/>
      <c r="Y175" s="8"/>
      <c r="Z175" s="4" t="str" cm="1">
        <f t="array" ref="Z175">IF(OR(ISBLANK($C175),ISBLANK($B175)),"",IFERROR(TRANSPOSE(_xlfn.UNIQUE(_xlfn._xlws.FILTER(Table1[Size],(Table1[Item]=$B175)*(Table1[Color]=$C175)))),""))</f>
        <v/>
      </c>
      <c r="AA175" s="4"/>
      <c r="AB175" s="4"/>
      <c r="AC175" s="4"/>
      <c r="AD175" s="4"/>
      <c r="AE175" s="4"/>
      <c r="AF175" s="4"/>
      <c r="AG175" s="4"/>
      <c r="AH175" s="4"/>
      <c r="AI175" s="4"/>
      <c r="AJ175" s="4"/>
      <c r="AK175" s="9"/>
    </row>
    <row r="176" spans="1:37" x14ac:dyDescent="0.3">
      <c r="A176" s="11"/>
      <c r="B176" s="11"/>
      <c r="C176" s="11"/>
      <c r="D176" s="12"/>
      <c r="E176" s="12"/>
      <c r="F176" s="12"/>
      <c r="G176" s="13" t="str" cm="1">
        <f t="array" ref="G176">_xlfn.IFNA(IF(OR(ISBLANK($B176),$D176="",$C176=""),"",INDEX(Table1[Item Cost],MATCH(1,(Items!$B176=Table1[Item])*($C176=Table1[Color])*(Items!$D176=Table1[Size]),0))),"")</f>
        <v/>
      </c>
      <c r="H176" s="13" t="str">
        <f t="shared" si="5"/>
        <v/>
      </c>
      <c r="I176" s="13" t="str">
        <f>IF(COUNTA(Payments!$A$7:$A$154)=0,"",IF(ISBLANK($A176),"",IF(ISNA(MATCH($A176,Payments!$A$7:$A$154,0)),"🚫 No","✔ Yes")))</f>
        <v/>
      </c>
      <c r="J176" s="5" t="str">
        <f t="shared" si="4"/>
        <v/>
      </c>
      <c r="L176" s="8"/>
      <c r="M176" s="4" t="str" cm="1">
        <f t="array" ref="M176">IF(ISBLANK($B176),"",IFERROR(TRANSPOSE(_xlfn.UNIQUE(_xlfn._xlws.FILTER(Table1[Color],Table1[Item]=$B176))),""))</f>
        <v/>
      </c>
      <c r="N176" s="4"/>
      <c r="O176" s="4"/>
      <c r="P176" s="4"/>
      <c r="Q176" s="4"/>
      <c r="R176" s="4"/>
      <c r="S176" s="4"/>
      <c r="T176" s="4"/>
      <c r="U176" s="4"/>
      <c r="V176" s="4"/>
      <c r="W176" s="4"/>
      <c r="X176" s="9"/>
      <c r="Y176" s="8"/>
      <c r="Z176" s="4" t="str" cm="1">
        <f t="array" ref="Z176">IF(OR(ISBLANK($C176),ISBLANK($B176)),"",IFERROR(TRANSPOSE(_xlfn.UNIQUE(_xlfn._xlws.FILTER(Table1[Size],(Table1[Item]=$B176)*(Table1[Color]=$C176)))),""))</f>
        <v/>
      </c>
      <c r="AA176" s="4"/>
      <c r="AB176" s="4"/>
      <c r="AC176" s="4"/>
      <c r="AD176" s="4"/>
      <c r="AE176" s="4"/>
      <c r="AF176" s="4"/>
      <c r="AG176" s="4"/>
      <c r="AH176" s="4"/>
      <c r="AI176" s="4"/>
      <c r="AJ176" s="4"/>
      <c r="AK176" s="9"/>
    </row>
    <row r="177" spans="1:37" x14ac:dyDescent="0.3">
      <c r="A177" s="11"/>
      <c r="B177" s="11"/>
      <c r="C177" s="11"/>
      <c r="D177" s="12"/>
      <c r="E177" s="12"/>
      <c r="F177" s="12"/>
      <c r="G177" s="13" t="str" cm="1">
        <f t="array" ref="G177">_xlfn.IFNA(IF(OR(ISBLANK($B177),$D177="",$C177=""),"",INDEX(Table1[Item Cost],MATCH(1,(Items!$B177=Table1[Item])*($C177=Table1[Color])*(Items!$D177=Table1[Size]),0))),"")</f>
        <v/>
      </c>
      <c r="H177" s="13" t="str">
        <f t="shared" si="5"/>
        <v/>
      </c>
      <c r="I177" s="13" t="str">
        <f>IF(COUNTA(Payments!$A$7:$A$154)=0,"",IF(ISBLANK($A177),"",IF(ISNA(MATCH($A177,Payments!$A$7:$A$154,0)),"🚫 No","✔ Yes")))</f>
        <v/>
      </c>
      <c r="J177" s="5" t="str">
        <f t="shared" si="4"/>
        <v/>
      </c>
      <c r="L177" s="8"/>
      <c r="M177" s="4" t="str" cm="1">
        <f t="array" ref="M177">IF(ISBLANK($B177),"",IFERROR(TRANSPOSE(_xlfn.UNIQUE(_xlfn._xlws.FILTER(Table1[Color],Table1[Item]=$B177))),""))</f>
        <v/>
      </c>
      <c r="N177" s="4"/>
      <c r="O177" s="4"/>
      <c r="P177" s="4"/>
      <c r="Q177" s="4"/>
      <c r="R177" s="4"/>
      <c r="S177" s="4"/>
      <c r="T177" s="4"/>
      <c r="U177" s="4"/>
      <c r="V177" s="4"/>
      <c r="W177" s="4"/>
      <c r="X177" s="9"/>
      <c r="Y177" s="8"/>
      <c r="Z177" s="4" t="str" cm="1">
        <f t="array" ref="Z177">IF(OR(ISBLANK($C177),ISBLANK($B177)),"",IFERROR(TRANSPOSE(_xlfn.UNIQUE(_xlfn._xlws.FILTER(Table1[Size],(Table1[Item]=$B177)*(Table1[Color]=$C177)))),""))</f>
        <v/>
      </c>
      <c r="AA177" s="4"/>
      <c r="AB177" s="4"/>
      <c r="AC177" s="4"/>
      <c r="AD177" s="4"/>
      <c r="AE177" s="4"/>
      <c r="AF177" s="4"/>
      <c r="AG177" s="4"/>
      <c r="AH177" s="4"/>
      <c r="AI177" s="4"/>
      <c r="AJ177" s="4"/>
      <c r="AK177" s="9"/>
    </row>
    <row r="178" spans="1:37" x14ac:dyDescent="0.3">
      <c r="A178" s="11"/>
      <c r="B178" s="11"/>
      <c r="C178" s="11"/>
      <c r="D178" s="12"/>
      <c r="E178" s="12"/>
      <c r="F178" s="12"/>
      <c r="G178" s="13" t="str" cm="1">
        <f t="array" ref="G178">_xlfn.IFNA(IF(OR(ISBLANK($B178),$D178="",$C178=""),"",INDEX(Table1[Item Cost],MATCH(1,(Items!$B178=Table1[Item])*($C178=Table1[Color])*(Items!$D178=Table1[Size]),0))),"")</f>
        <v/>
      </c>
      <c r="H178" s="13" t="str">
        <f t="shared" si="5"/>
        <v/>
      </c>
      <c r="I178" s="13" t="str">
        <f>IF(COUNTA(Payments!$A$7:$A$154)=0,"",IF(ISBLANK($A178),"",IF(ISNA(MATCH($A178,Payments!$A$7:$A$154,0)),"🚫 No","✔ Yes")))</f>
        <v/>
      </c>
      <c r="J178" s="5" t="str">
        <f t="shared" si="4"/>
        <v/>
      </c>
      <c r="L178" s="8"/>
      <c r="M178" s="4" t="str" cm="1">
        <f t="array" ref="M178">IF(ISBLANK($B178),"",IFERROR(TRANSPOSE(_xlfn.UNIQUE(_xlfn._xlws.FILTER(Table1[Color],Table1[Item]=$B178))),""))</f>
        <v/>
      </c>
      <c r="N178" s="4"/>
      <c r="O178" s="4"/>
      <c r="P178" s="4"/>
      <c r="Q178" s="4"/>
      <c r="R178" s="4"/>
      <c r="S178" s="4"/>
      <c r="T178" s="4"/>
      <c r="U178" s="4"/>
      <c r="V178" s="4"/>
      <c r="W178" s="4"/>
      <c r="X178" s="9"/>
      <c r="Y178" s="8"/>
      <c r="Z178" s="4" t="str" cm="1">
        <f t="array" ref="Z178">IF(OR(ISBLANK($C178),ISBLANK($B178)),"",IFERROR(TRANSPOSE(_xlfn.UNIQUE(_xlfn._xlws.FILTER(Table1[Size],(Table1[Item]=$B178)*(Table1[Color]=$C178)))),""))</f>
        <v/>
      </c>
      <c r="AA178" s="4"/>
      <c r="AB178" s="4"/>
      <c r="AC178" s="4"/>
      <c r="AD178" s="4"/>
      <c r="AE178" s="4"/>
      <c r="AF178" s="4"/>
      <c r="AG178" s="4"/>
      <c r="AH178" s="4"/>
      <c r="AI178" s="4"/>
      <c r="AJ178" s="4"/>
      <c r="AK178" s="9"/>
    </row>
    <row r="179" spans="1:37" x14ac:dyDescent="0.3">
      <c r="A179" s="11"/>
      <c r="B179" s="11"/>
      <c r="C179" s="11"/>
      <c r="D179" s="12"/>
      <c r="E179" s="12"/>
      <c r="F179" s="12"/>
      <c r="G179" s="13" t="str" cm="1">
        <f t="array" ref="G179">_xlfn.IFNA(IF(OR(ISBLANK($B179),$D179="",$C179=""),"",INDEX(Table1[Item Cost],MATCH(1,(Items!$B179=Table1[Item])*($C179=Table1[Color])*(Items!$D179=Table1[Size]),0))),"")</f>
        <v/>
      </c>
      <c r="H179" s="13" t="str">
        <f t="shared" si="5"/>
        <v/>
      </c>
      <c r="I179" s="13" t="str">
        <f>IF(COUNTA(Payments!$A$7:$A$154)=0,"",IF(ISBLANK($A179),"",IF(ISNA(MATCH($A179,Payments!$A$7:$A$154,0)),"🚫 No","✔ Yes")))</f>
        <v/>
      </c>
      <c r="J179" s="5" t="str">
        <f t="shared" si="4"/>
        <v/>
      </c>
      <c r="L179" s="8"/>
      <c r="M179" s="4" t="str" cm="1">
        <f t="array" ref="M179">IF(ISBLANK($B179),"",IFERROR(TRANSPOSE(_xlfn.UNIQUE(_xlfn._xlws.FILTER(Table1[Color],Table1[Item]=$B179))),""))</f>
        <v/>
      </c>
      <c r="N179" s="4"/>
      <c r="O179" s="4"/>
      <c r="P179" s="4"/>
      <c r="Q179" s="4"/>
      <c r="R179" s="4"/>
      <c r="S179" s="4"/>
      <c r="T179" s="4"/>
      <c r="U179" s="4"/>
      <c r="V179" s="4"/>
      <c r="W179" s="4"/>
      <c r="X179" s="9"/>
      <c r="Y179" s="8"/>
      <c r="Z179" s="4" t="str" cm="1">
        <f t="array" ref="Z179">IF(OR(ISBLANK($C179),ISBLANK($B179)),"",IFERROR(TRANSPOSE(_xlfn.UNIQUE(_xlfn._xlws.FILTER(Table1[Size],(Table1[Item]=$B179)*(Table1[Color]=$C179)))),""))</f>
        <v/>
      </c>
      <c r="AA179" s="4"/>
      <c r="AB179" s="4"/>
      <c r="AC179" s="4"/>
      <c r="AD179" s="4"/>
      <c r="AE179" s="4"/>
      <c r="AF179" s="4"/>
      <c r="AG179" s="4"/>
      <c r="AH179" s="4"/>
      <c r="AI179" s="4"/>
      <c r="AJ179" s="4"/>
      <c r="AK179" s="9"/>
    </row>
    <row r="180" spans="1:37" x14ac:dyDescent="0.3">
      <c r="A180" s="11"/>
      <c r="B180" s="11"/>
      <c r="C180" s="11"/>
      <c r="D180" s="12"/>
      <c r="E180" s="12"/>
      <c r="F180" s="12"/>
      <c r="G180" s="13" t="str" cm="1">
        <f t="array" ref="G180">_xlfn.IFNA(IF(OR(ISBLANK($B180),$D180="",$C180=""),"",INDEX(Table1[Item Cost],MATCH(1,(Items!$B180=Table1[Item])*($C180=Table1[Color])*(Items!$D180=Table1[Size]),0))),"")</f>
        <v/>
      </c>
      <c r="H180" s="13" t="str">
        <f t="shared" si="5"/>
        <v/>
      </c>
      <c r="I180" s="13" t="str">
        <f>IF(COUNTA(Payments!$A$7:$A$154)=0,"",IF(ISBLANK($A180),"",IF(ISNA(MATCH($A180,Payments!$A$7:$A$154,0)),"🚫 No","✔ Yes")))</f>
        <v/>
      </c>
      <c r="J180" s="5" t="str">
        <f t="shared" si="4"/>
        <v/>
      </c>
      <c r="L180" s="8"/>
      <c r="M180" s="4" t="str" cm="1">
        <f t="array" ref="M180">IF(ISBLANK($B180),"",IFERROR(TRANSPOSE(_xlfn.UNIQUE(_xlfn._xlws.FILTER(Table1[Color],Table1[Item]=$B180))),""))</f>
        <v/>
      </c>
      <c r="N180" s="4"/>
      <c r="O180" s="4"/>
      <c r="P180" s="4"/>
      <c r="Q180" s="4"/>
      <c r="R180" s="4"/>
      <c r="S180" s="4"/>
      <c r="T180" s="4"/>
      <c r="U180" s="4"/>
      <c r="V180" s="4"/>
      <c r="W180" s="4"/>
      <c r="X180" s="9"/>
      <c r="Y180" s="8"/>
      <c r="Z180" s="4" t="str" cm="1">
        <f t="array" ref="Z180">IF(OR(ISBLANK($C180),ISBLANK($B180)),"",IFERROR(TRANSPOSE(_xlfn.UNIQUE(_xlfn._xlws.FILTER(Table1[Size],(Table1[Item]=$B180)*(Table1[Color]=$C180)))),""))</f>
        <v/>
      </c>
      <c r="AA180" s="4"/>
      <c r="AB180" s="4"/>
      <c r="AC180" s="4"/>
      <c r="AD180" s="4"/>
      <c r="AE180" s="4"/>
      <c r="AF180" s="4"/>
      <c r="AG180" s="4"/>
      <c r="AH180" s="4"/>
      <c r="AI180" s="4"/>
      <c r="AJ180" s="4"/>
      <c r="AK180" s="9"/>
    </row>
    <row r="181" spans="1:37" x14ac:dyDescent="0.3">
      <c r="A181" s="11"/>
      <c r="B181" s="11"/>
      <c r="C181" s="11"/>
      <c r="D181" s="12"/>
      <c r="E181" s="12"/>
      <c r="F181" s="12"/>
      <c r="G181" s="13" t="str" cm="1">
        <f t="array" ref="G181">_xlfn.IFNA(IF(OR(ISBLANK($B181),$D181="",$C181=""),"",INDEX(Table1[Item Cost],MATCH(1,(Items!$B181=Table1[Item])*($C181=Table1[Color])*(Items!$D181=Table1[Size]),0))),"")</f>
        <v/>
      </c>
      <c r="H181" s="13" t="str">
        <f t="shared" si="5"/>
        <v/>
      </c>
      <c r="I181" s="13" t="str">
        <f>IF(COUNTA(Payments!$A$7:$A$154)=0,"",IF(ISBLANK($A181),"",IF(ISNA(MATCH($A181,Payments!$A$7:$A$154,0)),"🚫 No","✔ Yes")))</f>
        <v/>
      </c>
      <c r="J181" s="5" t="str">
        <f t="shared" si="4"/>
        <v/>
      </c>
      <c r="L181" s="8"/>
      <c r="M181" s="4" t="str" cm="1">
        <f t="array" ref="M181">IF(ISBLANK($B181),"",IFERROR(TRANSPOSE(_xlfn.UNIQUE(_xlfn._xlws.FILTER(Table1[Color],Table1[Item]=$B181))),""))</f>
        <v/>
      </c>
      <c r="N181" s="4"/>
      <c r="O181" s="4"/>
      <c r="P181" s="4"/>
      <c r="Q181" s="4"/>
      <c r="R181" s="4"/>
      <c r="S181" s="4"/>
      <c r="T181" s="4"/>
      <c r="U181" s="4"/>
      <c r="V181" s="4"/>
      <c r="W181" s="4"/>
      <c r="X181" s="9"/>
      <c r="Y181" s="8"/>
      <c r="Z181" s="4" t="str" cm="1">
        <f t="array" ref="Z181">IF(OR(ISBLANK($C181),ISBLANK($B181)),"",IFERROR(TRANSPOSE(_xlfn.UNIQUE(_xlfn._xlws.FILTER(Table1[Size],(Table1[Item]=$B181)*(Table1[Color]=$C181)))),""))</f>
        <v/>
      </c>
      <c r="AA181" s="4"/>
      <c r="AB181" s="4"/>
      <c r="AC181" s="4"/>
      <c r="AD181" s="4"/>
      <c r="AE181" s="4"/>
      <c r="AF181" s="4"/>
      <c r="AG181" s="4"/>
      <c r="AH181" s="4"/>
      <c r="AI181" s="4"/>
      <c r="AJ181" s="4"/>
      <c r="AK181" s="9"/>
    </row>
    <row r="182" spans="1:37" x14ac:dyDescent="0.3">
      <c r="A182" s="11"/>
      <c r="B182" s="11"/>
      <c r="C182" s="11"/>
      <c r="D182" s="12"/>
      <c r="E182" s="12"/>
      <c r="F182" s="12"/>
      <c r="G182" s="13" t="str" cm="1">
        <f t="array" ref="G182">_xlfn.IFNA(IF(OR(ISBLANK($B182),$D182="",$C182=""),"",INDEX(Table1[Item Cost],MATCH(1,(Items!$B182=Table1[Item])*($C182=Table1[Color])*(Items!$D182=Table1[Size]),0))),"")</f>
        <v/>
      </c>
      <c r="H182" s="13" t="str">
        <f t="shared" si="5"/>
        <v/>
      </c>
      <c r="I182" s="13" t="str">
        <f>IF(COUNTA(Payments!$A$7:$A$154)=0,"",IF(ISBLANK($A182),"",IF(ISNA(MATCH($A182,Payments!$A$7:$A$154,0)),"🚫 No","✔ Yes")))</f>
        <v/>
      </c>
      <c r="J182" s="5" t="str">
        <f t="shared" si="4"/>
        <v/>
      </c>
      <c r="L182" s="8"/>
      <c r="M182" s="4" t="str" cm="1">
        <f t="array" ref="M182">IF(ISBLANK($B182),"",IFERROR(TRANSPOSE(_xlfn.UNIQUE(_xlfn._xlws.FILTER(Table1[Color],Table1[Item]=$B182))),""))</f>
        <v/>
      </c>
      <c r="N182" s="4"/>
      <c r="O182" s="4"/>
      <c r="P182" s="4"/>
      <c r="Q182" s="4"/>
      <c r="R182" s="4"/>
      <c r="S182" s="4"/>
      <c r="T182" s="4"/>
      <c r="U182" s="4"/>
      <c r="V182" s="4"/>
      <c r="W182" s="4"/>
      <c r="X182" s="9"/>
      <c r="Y182" s="8"/>
      <c r="Z182" s="4" t="str" cm="1">
        <f t="array" ref="Z182">IF(OR(ISBLANK($C182),ISBLANK($B182)),"",IFERROR(TRANSPOSE(_xlfn.UNIQUE(_xlfn._xlws.FILTER(Table1[Size],(Table1[Item]=$B182)*(Table1[Color]=$C182)))),""))</f>
        <v/>
      </c>
      <c r="AA182" s="4"/>
      <c r="AB182" s="4"/>
      <c r="AC182" s="4"/>
      <c r="AD182" s="4"/>
      <c r="AE182" s="4"/>
      <c r="AF182" s="4"/>
      <c r="AG182" s="4"/>
      <c r="AH182" s="4"/>
      <c r="AI182" s="4"/>
      <c r="AJ182" s="4"/>
      <c r="AK182" s="9"/>
    </row>
    <row r="183" spans="1:37" x14ac:dyDescent="0.3">
      <c r="A183" s="11"/>
      <c r="B183" s="11"/>
      <c r="C183" s="11"/>
      <c r="D183" s="12"/>
      <c r="E183" s="12"/>
      <c r="F183" s="12"/>
      <c r="G183" s="13" t="str" cm="1">
        <f t="array" ref="G183">_xlfn.IFNA(IF(OR(ISBLANK($B183),$D183="",$C183=""),"",INDEX(Table1[Item Cost],MATCH(1,(Items!$B183=Table1[Item])*($C183=Table1[Color])*(Items!$D183=Table1[Size]),0))),"")</f>
        <v/>
      </c>
      <c r="H183" s="13" t="str">
        <f t="shared" si="5"/>
        <v/>
      </c>
      <c r="I183" s="13" t="str">
        <f>IF(COUNTA(Payments!$A$7:$A$154)=0,"",IF(ISBLANK($A183),"",IF(ISNA(MATCH($A183,Payments!$A$7:$A$154,0)),"🚫 No","✔ Yes")))</f>
        <v/>
      </c>
      <c r="J183" s="5" t="str">
        <f t="shared" si="4"/>
        <v/>
      </c>
      <c r="L183" s="8"/>
      <c r="M183" s="4" t="str" cm="1">
        <f t="array" ref="M183">IF(ISBLANK($B183),"",IFERROR(TRANSPOSE(_xlfn.UNIQUE(_xlfn._xlws.FILTER(Table1[Color],Table1[Item]=$B183))),""))</f>
        <v/>
      </c>
      <c r="N183" s="4"/>
      <c r="O183" s="4"/>
      <c r="P183" s="4"/>
      <c r="Q183" s="4"/>
      <c r="R183" s="4"/>
      <c r="S183" s="4"/>
      <c r="T183" s="4"/>
      <c r="U183" s="4"/>
      <c r="V183" s="4"/>
      <c r="W183" s="4"/>
      <c r="X183" s="9"/>
      <c r="Y183" s="8"/>
      <c r="Z183" s="4" t="str" cm="1">
        <f t="array" ref="Z183">IF(OR(ISBLANK($C183),ISBLANK($B183)),"",IFERROR(TRANSPOSE(_xlfn.UNIQUE(_xlfn._xlws.FILTER(Table1[Size],(Table1[Item]=$B183)*(Table1[Color]=$C183)))),""))</f>
        <v/>
      </c>
      <c r="AA183" s="4"/>
      <c r="AB183" s="4"/>
      <c r="AC183" s="4"/>
      <c r="AD183" s="4"/>
      <c r="AE183" s="4"/>
      <c r="AF183" s="4"/>
      <c r="AG183" s="4"/>
      <c r="AH183" s="4"/>
      <c r="AI183" s="4"/>
      <c r="AJ183" s="4"/>
      <c r="AK183" s="9"/>
    </row>
    <row r="184" spans="1:37" x14ac:dyDescent="0.3">
      <c r="A184" s="11"/>
      <c r="B184" s="11"/>
      <c r="C184" s="11"/>
      <c r="D184" s="12"/>
      <c r="E184" s="12"/>
      <c r="F184" s="12"/>
      <c r="G184" s="13" t="str" cm="1">
        <f t="array" ref="G184">_xlfn.IFNA(IF(OR(ISBLANK($B184),$D184="",$C184=""),"",INDEX(Table1[Item Cost],MATCH(1,(Items!$B184=Table1[Item])*($C184=Table1[Color])*(Items!$D184=Table1[Size]),0))),"")</f>
        <v/>
      </c>
      <c r="H184" s="13" t="str">
        <f t="shared" si="5"/>
        <v/>
      </c>
      <c r="I184" s="13" t="str">
        <f>IF(COUNTA(Payments!$A$7:$A$154)=0,"",IF(ISBLANK($A184),"",IF(ISNA(MATCH($A184,Payments!$A$7:$A$154,0)),"🚫 No","✔ Yes")))</f>
        <v/>
      </c>
      <c r="J184" s="5" t="str">
        <f t="shared" si="4"/>
        <v/>
      </c>
      <c r="L184" s="8"/>
      <c r="M184" s="4" t="str" cm="1">
        <f t="array" ref="M184">IF(ISBLANK($B184),"",IFERROR(TRANSPOSE(_xlfn.UNIQUE(_xlfn._xlws.FILTER(Table1[Color],Table1[Item]=$B184))),""))</f>
        <v/>
      </c>
      <c r="N184" s="4"/>
      <c r="O184" s="4"/>
      <c r="P184" s="4"/>
      <c r="Q184" s="4"/>
      <c r="R184" s="4"/>
      <c r="S184" s="4"/>
      <c r="T184" s="4"/>
      <c r="U184" s="4"/>
      <c r="V184" s="4"/>
      <c r="W184" s="4"/>
      <c r="X184" s="9"/>
      <c r="Y184" s="8"/>
      <c r="Z184" s="4" t="str" cm="1">
        <f t="array" ref="Z184">IF(OR(ISBLANK($C184),ISBLANK($B184)),"",IFERROR(TRANSPOSE(_xlfn.UNIQUE(_xlfn._xlws.FILTER(Table1[Size],(Table1[Item]=$B184)*(Table1[Color]=$C184)))),""))</f>
        <v/>
      </c>
      <c r="AA184" s="4"/>
      <c r="AB184" s="4"/>
      <c r="AC184" s="4"/>
      <c r="AD184" s="4"/>
      <c r="AE184" s="4"/>
      <c r="AF184" s="4"/>
      <c r="AG184" s="4"/>
      <c r="AH184" s="4"/>
      <c r="AI184" s="4"/>
      <c r="AJ184" s="4"/>
      <c r="AK184" s="9"/>
    </row>
    <row r="185" spans="1:37" x14ac:dyDescent="0.3">
      <c r="A185" s="11"/>
      <c r="B185" s="11"/>
      <c r="C185" s="11"/>
      <c r="D185" s="12"/>
      <c r="E185" s="12"/>
      <c r="F185" s="12"/>
      <c r="G185" s="13" t="str" cm="1">
        <f t="array" ref="G185">_xlfn.IFNA(IF(OR(ISBLANK($B185),$D185="",$C185=""),"",INDEX(Table1[Item Cost],MATCH(1,(Items!$B185=Table1[Item])*($C185=Table1[Color])*(Items!$D185=Table1[Size]),0))),"")</f>
        <v/>
      </c>
      <c r="H185" s="13" t="str">
        <f t="shared" si="5"/>
        <v/>
      </c>
      <c r="I185" s="13" t="str">
        <f>IF(COUNTA(Payments!$A$7:$A$154)=0,"",IF(ISBLANK($A185),"",IF(ISNA(MATCH($A185,Payments!$A$7:$A$154,0)),"🚫 No","✔ Yes")))</f>
        <v/>
      </c>
      <c r="J185" s="5" t="str">
        <f t="shared" si="4"/>
        <v/>
      </c>
      <c r="L185" s="8"/>
      <c r="M185" s="4" t="str" cm="1">
        <f t="array" ref="M185">IF(ISBLANK($B185),"",IFERROR(TRANSPOSE(_xlfn.UNIQUE(_xlfn._xlws.FILTER(Table1[Color],Table1[Item]=$B185))),""))</f>
        <v/>
      </c>
      <c r="N185" s="4"/>
      <c r="O185" s="4"/>
      <c r="P185" s="4"/>
      <c r="Q185" s="4"/>
      <c r="R185" s="4"/>
      <c r="S185" s="4"/>
      <c r="T185" s="4"/>
      <c r="U185" s="4"/>
      <c r="V185" s="4"/>
      <c r="W185" s="4"/>
      <c r="X185" s="9"/>
      <c r="Y185" s="8"/>
      <c r="Z185" s="4" t="str" cm="1">
        <f t="array" ref="Z185">IF(OR(ISBLANK($C185),ISBLANK($B185)),"",IFERROR(TRANSPOSE(_xlfn.UNIQUE(_xlfn._xlws.FILTER(Table1[Size],(Table1[Item]=$B185)*(Table1[Color]=$C185)))),""))</f>
        <v/>
      </c>
      <c r="AA185" s="4"/>
      <c r="AB185" s="4"/>
      <c r="AC185" s="4"/>
      <c r="AD185" s="4"/>
      <c r="AE185" s="4"/>
      <c r="AF185" s="4"/>
      <c r="AG185" s="4"/>
      <c r="AH185" s="4"/>
      <c r="AI185" s="4"/>
      <c r="AJ185" s="4"/>
      <c r="AK185" s="9"/>
    </row>
    <row r="186" spans="1:37" x14ac:dyDescent="0.3">
      <c r="A186" s="11"/>
      <c r="B186" s="11"/>
      <c r="C186" s="11"/>
      <c r="D186" s="12"/>
      <c r="E186" s="12"/>
      <c r="F186" s="12"/>
      <c r="G186" s="13" t="str" cm="1">
        <f t="array" ref="G186">_xlfn.IFNA(IF(OR(ISBLANK($B186),$D186="",$C186=""),"",INDEX(Table1[Item Cost],MATCH(1,(Items!$B186=Table1[Item])*($C186=Table1[Color])*(Items!$D186=Table1[Size]),0))),"")</f>
        <v/>
      </c>
      <c r="H186" s="13" t="str">
        <f t="shared" si="5"/>
        <v/>
      </c>
      <c r="I186" s="13" t="str">
        <f>IF(COUNTA(Payments!$A$7:$A$154)=0,"",IF(ISBLANK($A186),"",IF(ISNA(MATCH($A186,Payments!$A$7:$A$154,0)),"🚫 No","✔ Yes")))</f>
        <v/>
      </c>
      <c r="J186" s="5" t="str">
        <f t="shared" si="4"/>
        <v/>
      </c>
      <c r="L186" s="8"/>
      <c r="M186" s="4" t="str" cm="1">
        <f t="array" ref="M186">IF(ISBLANK($B186),"",IFERROR(TRANSPOSE(_xlfn.UNIQUE(_xlfn._xlws.FILTER(Table1[Color],Table1[Item]=$B186))),""))</f>
        <v/>
      </c>
      <c r="N186" s="4"/>
      <c r="O186" s="4"/>
      <c r="P186" s="4"/>
      <c r="Q186" s="4"/>
      <c r="R186" s="4"/>
      <c r="S186" s="4"/>
      <c r="T186" s="4"/>
      <c r="U186" s="4"/>
      <c r="V186" s="4"/>
      <c r="W186" s="4"/>
      <c r="X186" s="9"/>
      <c r="Y186" s="8"/>
      <c r="Z186" s="4" t="str" cm="1">
        <f t="array" ref="Z186">IF(OR(ISBLANK($C186),ISBLANK($B186)),"",IFERROR(TRANSPOSE(_xlfn.UNIQUE(_xlfn._xlws.FILTER(Table1[Size],(Table1[Item]=$B186)*(Table1[Color]=$C186)))),""))</f>
        <v/>
      </c>
      <c r="AA186" s="4"/>
      <c r="AB186" s="4"/>
      <c r="AC186" s="4"/>
      <c r="AD186" s="4"/>
      <c r="AE186" s="4"/>
      <c r="AF186" s="4"/>
      <c r="AG186" s="4"/>
      <c r="AH186" s="4"/>
      <c r="AI186" s="4"/>
      <c r="AJ186" s="4"/>
      <c r="AK186" s="9"/>
    </row>
    <row r="187" spans="1:37" x14ac:dyDescent="0.3">
      <c r="A187" s="11"/>
      <c r="B187" s="11"/>
      <c r="C187" s="11"/>
      <c r="D187" s="12"/>
      <c r="E187" s="12"/>
      <c r="F187" s="12"/>
      <c r="G187" s="13" t="str" cm="1">
        <f t="array" ref="G187">_xlfn.IFNA(IF(OR(ISBLANK($B187),$D187="",$C187=""),"",INDEX(Table1[Item Cost],MATCH(1,(Items!$B187=Table1[Item])*($C187=Table1[Color])*(Items!$D187=Table1[Size]),0))),"")</f>
        <v/>
      </c>
      <c r="H187" s="13" t="str">
        <f t="shared" si="5"/>
        <v/>
      </c>
      <c r="I187" s="13" t="str">
        <f>IF(COUNTA(Payments!$A$7:$A$154)=0,"",IF(ISBLANK($A187),"",IF(ISNA(MATCH($A187,Payments!$A$7:$A$154,0)),"🚫 No","✔ Yes")))</f>
        <v/>
      </c>
      <c r="J187" s="5" t="str">
        <f t="shared" si="4"/>
        <v/>
      </c>
      <c r="L187" s="8"/>
      <c r="M187" s="4" t="str" cm="1">
        <f t="array" ref="M187">IF(ISBLANK($B187),"",IFERROR(TRANSPOSE(_xlfn.UNIQUE(_xlfn._xlws.FILTER(Table1[Color],Table1[Item]=$B187))),""))</f>
        <v/>
      </c>
      <c r="N187" s="4"/>
      <c r="O187" s="4"/>
      <c r="P187" s="4"/>
      <c r="Q187" s="4"/>
      <c r="R187" s="4"/>
      <c r="S187" s="4"/>
      <c r="T187" s="4"/>
      <c r="U187" s="4"/>
      <c r="V187" s="4"/>
      <c r="W187" s="4"/>
      <c r="X187" s="9"/>
      <c r="Y187" s="8"/>
      <c r="Z187" s="4" t="str" cm="1">
        <f t="array" ref="Z187">IF(OR(ISBLANK($C187),ISBLANK($B187)),"",IFERROR(TRANSPOSE(_xlfn.UNIQUE(_xlfn._xlws.FILTER(Table1[Size],(Table1[Item]=$B187)*(Table1[Color]=$C187)))),""))</f>
        <v/>
      </c>
      <c r="AA187" s="4"/>
      <c r="AB187" s="4"/>
      <c r="AC187" s="4"/>
      <c r="AD187" s="4"/>
      <c r="AE187" s="4"/>
      <c r="AF187" s="4"/>
      <c r="AG187" s="4"/>
      <c r="AH187" s="4"/>
      <c r="AI187" s="4"/>
      <c r="AJ187" s="4"/>
      <c r="AK187" s="9"/>
    </row>
    <row r="188" spans="1:37" x14ac:dyDescent="0.3">
      <c r="A188" s="11"/>
      <c r="B188" s="11"/>
      <c r="C188" s="11"/>
      <c r="D188" s="12"/>
      <c r="E188" s="12"/>
      <c r="F188" s="12"/>
      <c r="G188" s="13" t="str" cm="1">
        <f t="array" ref="G188">_xlfn.IFNA(IF(OR(ISBLANK($B188),$D188="",$C188=""),"",INDEX(Table1[Item Cost],MATCH(1,(Items!$B188=Table1[Item])*($C188=Table1[Color])*(Items!$D188=Table1[Size]),0))),"")</f>
        <v/>
      </c>
      <c r="H188" s="13" t="str">
        <f t="shared" si="5"/>
        <v/>
      </c>
      <c r="I188" s="13" t="str">
        <f>IF(COUNTA(Payments!$A$7:$A$154)=0,"",IF(ISBLANK($A188),"",IF(ISNA(MATCH($A188,Payments!$A$7:$A$154,0)),"🚫 No","✔ Yes")))</f>
        <v/>
      </c>
      <c r="J188" s="5" t="str">
        <f t="shared" si="4"/>
        <v/>
      </c>
      <c r="L188" s="8"/>
      <c r="M188" s="4" t="str" cm="1">
        <f t="array" ref="M188">IF(ISBLANK($B188),"",IFERROR(TRANSPOSE(_xlfn.UNIQUE(_xlfn._xlws.FILTER(Table1[Color],Table1[Item]=$B188))),""))</f>
        <v/>
      </c>
      <c r="N188" s="4"/>
      <c r="O188" s="4"/>
      <c r="P188" s="4"/>
      <c r="Q188" s="4"/>
      <c r="R188" s="4"/>
      <c r="S188" s="4"/>
      <c r="T188" s="4"/>
      <c r="U188" s="4"/>
      <c r="V188" s="4"/>
      <c r="W188" s="4"/>
      <c r="X188" s="9"/>
      <c r="Y188" s="8"/>
      <c r="Z188" s="4" t="str" cm="1">
        <f t="array" ref="Z188">IF(OR(ISBLANK($C188),ISBLANK($B188)),"",IFERROR(TRANSPOSE(_xlfn.UNIQUE(_xlfn._xlws.FILTER(Table1[Size],(Table1[Item]=$B188)*(Table1[Color]=$C188)))),""))</f>
        <v/>
      </c>
      <c r="AA188" s="4"/>
      <c r="AB188" s="4"/>
      <c r="AC188" s="4"/>
      <c r="AD188" s="4"/>
      <c r="AE188" s="4"/>
      <c r="AF188" s="4"/>
      <c r="AG188" s="4"/>
      <c r="AH188" s="4"/>
      <c r="AI188" s="4"/>
      <c r="AJ188" s="4"/>
      <c r="AK188" s="9"/>
    </row>
    <row r="189" spans="1:37" x14ac:dyDescent="0.3">
      <c r="A189" s="11"/>
      <c r="B189" s="11"/>
      <c r="C189" s="11"/>
      <c r="D189" s="12"/>
      <c r="E189" s="12"/>
      <c r="F189" s="12"/>
      <c r="G189" s="13" t="str" cm="1">
        <f t="array" ref="G189">_xlfn.IFNA(IF(OR(ISBLANK($B189),$D189="",$C189=""),"",INDEX(Table1[Item Cost],MATCH(1,(Items!$B189=Table1[Item])*($C189=Table1[Color])*(Items!$D189=Table1[Size]),0))),"")</f>
        <v/>
      </c>
      <c r="H189" s="13" t="str">
        <f t="shared" si="5"/>
        <v/>
      </c>
      <c r="I189" s="13" t="str">
        <f>IF(COUNTA(Payments!$A$7:$A$154)=0,"",IF(ISBLANK($A189),"",IF(ISNA(MATCH($A189,Payments!$A$7:$A$154,0)),"🚫 No","✔ Yes")))</f>
        <v/>
      </c>
      <c r="J189" s="5" t="str">
        <f t="shared" si="4"/>
        <v/>
      </c>
      <c r="L189" s="8"/>
      <c r="M189" s="4" t="str" cm="1">
        <f t="array" ref="M189">IF(ISBLANK($B189),"",IFERROR(TRANSPOSE(_xlfn.UNIQUE(_xlfn._xlws.FILTER(Table1[Color],Table1[Item]=$B189))),""))</f>
        <v/>
      </c>
      <c r="N189" s="4"/>
      <c r="O189" s="4"/>
      <c r="P189" s="4"/>
      <c r="Q189" s="4"/>
      <c r="R189" s="4"/>
      <c r="S189" s="4"/>
      <c r="T189" s="4"/>
      <c r="U189" s="4"/>
      <c r="V189" s="4"/>
      <c r="W189" s="4"/>
      <c r="X189" s="9"/>
      <c r="Y189" s="8"/>
      <c r="Z189" s="4" t="str" cm="1">
        <f t="array" ref="Z189">IF(OR(ISBLANK($C189),ISBLANK($B189)),"",IFERROR(TRANSPOSE(_xlfn.UNIQUE(_xlfn._xlws.FILTER(Table1[Size],(Table1[Item]=$B189)*(Table1[Color]=$C189)))),""))</f>
        <v/>
      </c>
      <c r="AA189" s="4"/>
      <c r="AB189" s="4"/>
      <c r="AC189" s="4"/>
      <c r="AD189" s="4"/>
      <c r="AE189" s="4"/>
      <c r="AF189" s="4"/>
      <c r="AG189" s="4"/>
      <c r="AH189" s="4"/>
      <c r="AI189" s="4"/>
      <c r="AJ189" s="4"/>
      <c r="AK189" s="9"/>
    </row>
    <row r="190" spans="1:37" x14ac:dyDescent="0.3">
      <c r="A190" s="11"/>
      <c r="B190" s="11"/>
      <c r="C190" s="11"/>
      <c r="D190" s="12"/>
      <c r="E190" s="12"/>
      <c r="F190" s="12"/>
      <c r="G190" s="13" t="str" cm="1">
        <f t="array" ref="G190">_xlfn.IFNA(IF(OR(ISBLANK($B190),$D190="",$C190=""),"",INDEX(Table1[Item Cost],MATCH(1,(Items!$B190=Table1[Item])*($C190=Table1[Color])*(Items!$D190=Table1[Size]),0))),"")</f>
        <v/>
      </c>
      <c r="H190" s="13" t="str">
        <f t="shared" si="5"/>
        <v/>
      </c>
      <c r="I190" s="13" t="str">
        <f>IF(COUNTA(Payments!$A$7:$A$154)=0,"",IF(ISBLANK($A190),"",IF(ISNA(MATCH($A190,Payments!$A$7:$A$154,0)),"🚫 No","✔ Yes")))</f>
        <v/>
      </c>
      <c r="J190" s="5" t="str">
        <f t="shared" si="4"/>
        <v/>
      </c>
      <c r="L190" s="8"/>
      <c r="M190" s="4" t="str" cm="1">
        <f t="array" ref="M190">IF(ISBLANK($B190),"",IFERROR(TRANSPOSE(_xlfn.UNIQUE(_xlfn._xlws.FILTER(Table1[Color],Table1[Item]=$B190))),""))</f>
        <v/>
      </c>
      <c r="N190" s="4"/>
      <c r="O190" s="4"/>
      <c r="P190" s="4"/>
      <c r="Q190" s="4"/>
      <c r="R190" s="4"/>
      <c r="S190" s="4"/>
      <c r="T190" s="4"/>
      <c r="U190" s="4"/>
      <c r="V190" s="4"/>
      <c r="W190" s="4"/>
      <c r="X190" s="9"/>
      <c r="Y190" s="8"/>
      <c r="Z190" s="4" t="str" cm="1">
        <f t="array" ref="Z190">IF(OR(ISBLANK($C190),ISBLANK($B190)),"",IFERROR(TRANSPOSE(_xlfn.UNIQUE(_xlfn._xlws.FILTER(Table1[Size],(Table1[Item]=$B190)*(Table1[Color]=$C190)))),""))</f>
        <v/>
      </c>
      <c r="AA190" s="4"/>
      <c r="AB190" s="4"/>
      <c r="AC190" s="4"/>
      <c r="AD190" s="4"/>
      <c r="AE190" s="4"/>
      <c r="AF190" s="4"/>
      <c r="AG190" s="4"/>
      <c r="AH190" s="4"/>
      <c r="AI190" s="4"/>
      <c r="AJ190" s="4"/>
      <c r="AK190" s="9"/>
    </row>
    <row r="191" spans="1:37" x14ac:dyDescent="0.3">
      <c r="A191" s="11"/>
      <c r="B191" s="11"/>
      <c r="C191" s="11"/>
      <c r="D191" s="12"/>
      <c r="E191" s="12"/>
      <c r="F191" s="12"/>
      <c r="G191" s="13" t="str" cm="1">
        <f t="array" ref="G191">_xlfn.IFNA(IF(OR(ISBLANK($B191),$D191="",$C191=""),"",INDEX(Table1[Item Cost],MATCH(1,(Items!$B191=Table1[Item])*($C191=Table1[Color])*(Items!$D191=Table1[Size]),0))),"")</f>
        <v/>
      </c>
      <c r="H191" s="13" t="str">
        <f t="shared" si="5"/>
        <v/>
      </c>
      <c r="I191" s="13" t="str">
        <f>IF(COUNTA(Payments!$A$7:$A$154)=0,"",IF(ISBLANK($A191),"",IF(ISNA(MATCH($A191,Payments!$A$7:$A$154,0)),"🚫 No","✔ Yes")))</f>
        <v/>
      </c>
      <c r="J191" s="5" t="str">
        <f t="shared" si="4"/>
        <v/>
      </c>
      <c r="L191" s="8"/>
      <c r="M191" s="4" t="str" cm="1">
        <f t="array" ref="M191">IF(ISBLANK($B191),"",IFERROR(TRANSPOSE(_xlfn.UNIQUE(_xlfn._xlws.FILTER(Table1[Color],Table1[Item]=$B191))),""))</f>
        <v/>
      </c>
      <c r="N191" s="4"/>
      <c r="O191" s="4"/>
      <c r="P191" s="4"/>
      <c r="Q191" s="4"/>
      <c r="R191" s="4"/>
      <c r="S191" s="4"/>
      <c r="T191" s="4"/>
      <c r="U191" s="4"/>
      <c r="V191" s="4"/>
      <c r="W191" s="4"/>
      <c r="X191" s="9"/>
      <c r="Y191" s="8"/>
      <c r="Z191" s="4" t="str" cm="1">
        <f t="array" ref="Z191">IF(OR(ISBLANK($C191),ISBLANK($B191)),"",IFERROR(TRANSPOSE(_xlfn.UNIQUE(_xlfn._xlws.FILTER(Table1[Size],(Table1[Item]=$B191)*(Table1[Color]=$C191)))),""))</f>
        <v/>
      </c>
      <c r="AA191" s="4"/>
      <c r="AB191" s="4"/>
      <c r="AC191" s="4"/>
      <c r="AD191" s="4"/>
      <c r="AE191" s="4"/>
      <c r="AF191" s="4"/>
      <c r="AG191" s="4"/>
      <c r="AH191" s="4"/>
      <c r="AI191" s="4"/>
      <c r="AJ191" s="4"/>
      <c r="AK191" s="9"/>
    </row>
    <row r="192" spans="1:37" x14ac:dyDescent="0.3">
      <c r="A192" s="11"/>
      <c r="B192" s="11"/>
      <c r="C192" s="11"/>
      <c r="D192" s="12"/>
      <c r="E192" s="12"/>
      <c r="F192" s="12"/>
      <c r="G192" s="13" t="str" cm="1">
        <f t="array" ref="G192">_xlfn.IFNA(IF(OR(ISBLANK($B192),$D192="",$C192=""),"",INDEX(Table1[Item Cost],MATCH(1,(Items!$B192=Table1[Item])*($C192=Table1[Color])*(Items!$D192=Table1[Size]),0))),"")</f>
        <v/>
      </c>
      <c r="H192" s="13" t="str">
        <f t="shared" si="5"/>
        <v/>
      </c>
      <c r="I192" s="13" t="str">
        <f>IF(COUNTA(Payments!$A$7:$A$154)=0,"",IF(ISBLANK($A192),"",IF(ISNA(MATCH($A192,Payments!$A$7:$A$154,0)),"🚫 No","✔ Yes")))</f>
        <v/>
      </c>
      <c r="J192" s="5" t="str">
        <f t="shared" si="4"/>
        <v/>
      </c>
      <c r="L192" s="8"/>
      <c r="M192" s="4" t="str" cm="1">
        <f t="array" ref="M192">IF(ISBLANK($B192),"",IFERROR(TRANSPOSE(_xlfn.UNIQUE(_xlfn._xlws.FILTER(Table1[Color],Table1[Item]=$B192))),""))</f>
        <v/>
      </c>
      <c r="N192" s="4"/>
      <c r="O192" s="4"/>
      <c r="P192" s="4"/>
      <c r="Q192" s="4"/>
      <c r="R192" s="4"/>
      <c r="S192" s="4"/>
      <c r="T192" s="4"/>
      <c r="U192" s="4"/>
      <c r="V192" s="4"/>
      <c r="W192" s="4"/>
      <c r="X192" s="9"/>
      <c r="Y192" s="8"/>
      <c r="Z192" s="4" t="str" cm="1">
        <f t="array" ref="Z192">IF(OR(ISBLANK($C192),ISBLANK($B192)),"",IFERROR(TRANSPOSE(_xlfn.UNIQUE(_xlfn._xlws.FILTER(Table1[Size],(Table1[Item]=$B192)*(Table1[Color]=$C192)))),""))</f>
        <v/>
      </c>
      <c r="AA192" s="4"/>
      <c r="AB192" s="4"/>
      <c r="AC192" s="4"/>
      <c r="AD192" s="4"/>
      <c r="AE192" s="4"/>
      <c r="AF192" s="4"/>
      <c r="AG192" s="4"/>
      <c r="AH192" s="4"/>
      <c r="AI192" s="4"/>
      <c r="AJ192" s="4"/>
      <c r="AK192" s="9"/>
    </row>
    <row r="193" spans="1:37" x14ac:dyDescent="0.3">
      <c r="A193" s="11"/>
      <c r="B193" s="11"/>
      <c r="C193" s="11"/>
      <c r="D193" s="12"/>
      <c r="E193" s="12"/>
      <c r="F193" s="12"/>
      <c r="G193" s="13" t="str" cm="1">
        <f t="array" ref="G193">_xlfn.IFNA(IF(OR(ISBLANK($B193),$D193="",$C193=""),"",INDEX(Table1[Item Cost],MATCH(1,(Items!$B193=Table1[Item])*($C193=Table1[Color])*(Items!$D193=Table1[Size]),0))),"")</f>
        <v/>
      </c>
      <c r="H193" s="13" t="str">
        <f t="shared" si="5"/>
        <v/>
      </c>
      <c r="I193" s="13" t="str">
        <f>IF(COUNTA(Payments!$A$7:$A$154)=0,"",IF(ISBLANK($A193),"",IF(ISNA(MATCH($A193,Payments!$A$7:$A$154,0)),"🚫 No","✔ Yes")))</f>
        <v/>
      </c>
      <c r="J193" s="5" t="str">
        <f t="shared" si="4"/>
        <v/>
      </c>
      <c r="L193" s="8"/>
      <c r="M193" s="4" t="str" cm="1">
        <f t="array" ref="M193">IF(ISBLANK($B193),"",IFERROR(TRANSPOSE(_xlfn.UNIQUE(_xlfn._xlws.FILTER(Table1[Color],Table1[Item]=$B193))),""))</f>
        <v/>
      </c>
      <c r="N193" s="4"/>
      <c r="O193" s="4"/>
      <c r="P193" s="4"/>
      <c r="Q193" s="4"/>
      <c r="R193" s="4"/>
      <c r="S193" s="4"/>
      <c r="T193" s="4"/>
      <c r="U193" s="4"/>
      <c r="V193" s="4"/>
      <c r="W193" s="4"/>
      <c r="X193" s="9"/>
      <c r="Y193" s="8"/>
      <c r="Z193" s="4" t="str" cm="1">
        <f t="array" ref="Z193">IF(OR(ISBLANK($C193),ISBLANK($B193)),"",IFERROR(TRANSPOSE(_xlfn.UNIQUE(_xlfn._xlws.FILTER(Table1[Size],(Table1[Item]=$B193)*(Table1[Color]=$C193)))),""))</f>
        <v/>
      </c>
      <c r="AA193" s="4"/>
      <c r="AB193" s="4"/>
      <c r="AC193" s="4"/>
      <c r="AD193" s="4"/>
      <c r="AE193" s="4"/>
      <c r="AF193" s="4"/>
      <c r="AG193" s="4"/>
      <c r="AH193" s="4"/>
      <c r="AI193" s="4"/>
      <c r="AJ193" s="4"/>
      <c r="AK193" s="9"/>
    </row>
    <row r="194" spans="1:37" x14ac:dyDescent="0.3">
      <c r="A194" s="11"/>
      <c r="B194" s="11"/>
      <c r="C194" s="11"/>
      <c r="D194" s="12"/>
      <c r="E194" s="12"/>
      <c r="F194" s="12"/>
      <c r="G194" s="13" t="str" cm="1">
        <f t="array" ref="G194">_xlfn.IFNA(IF(OR(ISBLANK($B194),$D194="",$C194=""),"",INDEX(Table1[Item Cost],MATCH(1,(Items!$B194=Table1[Item])*($C194=Table1[Color])*(Items!$D194=Table1[Size]),0))),"")</f>
        <v/>
      </c>
      <c r="H194" s="13" t="str">
        <f t="shared" si="5"/>
        <v/>
      </c>
      <c r="I194" s="13" t="str">
        <f>IF(COUNTA(Payments!$A$7:$A$154)=0,"",IF(ISBLANK($A194),"",IF(ISNA(MATCH($A194,Payments!$A$7:$A$154,0)),"🚫 No","✔ Yes")))</f>
        <v/>
      </c>
      <c r="J194" s="5" t="str">
        <f t="shared" si="4"/>
        <v/>
      </c>
      <c r="L194" s="8"/>
      <c r="M194" s="4" t="str" cm="1">
        <f t="array" ref="M194">IF(ISBLANK($B194),"",IFERROR(TRANSPOSE(_xlfn.UNIQUE(_xlfn._xlws.FILTER(Table1[Color],Table1[Item]=$B194))),""))</f>
        <v/>
      </c>
      <c r="N194" s="4"/>
      <c r="O194" s="4"/>
      <c r="P194" s="4"/>
      <c r="Q194" s="4"/>
      <c r="R194" s="4"/>
      <c r="S194" s="4"/>
      <c r="T194" s="4"/>
      <c r="U194" s="4"/>
      <c r="V194" s="4"/>
      <c r="W194" s="4"/>
      <c r="X194" s="9"/>
      <c r="Y194" s="8"/>
      <c r="Z194" s="4" t="str" cm="1">
        <f t="array" ref="Z194">IF(OR(ISBLANK($C194),ISBLANK($B194)),"",IFERROR(TRANSPOSE(_xlfn.UNIQUE(_xlfn._xlws.FILTER(Table1[Size],(Table1[Item]=$B194)*(Table1[Color]=$C194)))),""))</f>
        <v/>
      </c>
      <c r="AA194" s="4"/>
      <c r="AB194" s="4"/>
      <c r="AC194" s="4"/>
      <c r="AD194" s="4"/>
      <c r="AE194" s="4"/>
      <c r="AF194" s="4"/>
      <c r="AG194" s="4"/>
      <c r="AH194" s="4"/>
      <c r="AI194" s="4"/>
      <c r="AJ194" s="4"/>
      <c r="AK194" s="9"/>
    </row>
    <row r="195" spans="1:37" x14ac:dyDescent="0.3">
      <c r="A195" s="11"/>
      <c r="B195" s="11"/>
      <c r="C195" s="11"/>
      <c r="D195" s="12"/>
      <c r="E195" s="12"/>
      <c r="F195" s="12"/>
      <c r="G195" s="13" t="str" cm="1">
        <f t="array" ref="G195">_xlfn.IFNA(IF(OR(ISBLANK($B195),$D195="",$C195=""),"",INDEX(Table1[Item Cost],MATCH(1,(Items!$B195=Table1[Item])*($C195=Table1[Color])*(Items!$D195=Table1[Size]),0))),"")</f>
        <v/>
      </c>
      <c r="H195" s="13" t="str">
        <f t="shared" si="5"/>
        <v/>
      </c>
      <c r="I195" s="13" t="str">
        <f>IF(COUNTA(Payments!$A$7:$A$154)=0,"",IF(ISBLANK($A195),"",IF(ISNA(MATCH($A195,Payments!$A$7:$A$154,0)),"🚫 No","✔ Yes")))</f>
        <v/>
      </c>
      <c r="J195" s="5" t="str">
        <f t="shared" si="4"/>
        <v/>
      </c>
      <c r="L195" s="8"/>
      <c r="M195" s="4" t="str" cm="1">
        <f t="array" ref="M195">IF(ISBLANK($B195),"",IFERROR(TRANSPOSE(_xlfn.UNIQUE(_xlfn._xlws.FILTER(Table1[Color],Table1[Item]=$B195))),""))</f>
        <v/>
      </c>
      <c r="N195" s="4"/>
      <c r="O195" s="4"/>
      <c r="P195" s="4"/>
      <c r="Q195" s="4"/>
      <c r="R195" s="4"/>
      <c r="S195" s="4"/>
      <c r="T195" s="4"/>
      <c r="U195" s="4"/>
      <c r="V195" s="4"/>
      <c r="W195" s="4"/>
      <c r="X195" s="9"/>
      <c r="Y195" s="8"/>
      <c r="Z195" s="4" t="str" cm="1">
        <f t="array" ref="Z195">IF(OR(ISBLANK($C195),ISBLANK($B195)),"",IFERROR(TRANSPOSE(_xlfn.UNIQUE(_xlfn._xlws.FILTER(Table1[Size],(Table1[Item]=$B195)*(Table1[Color]=$C195)))),""))</f>
        <v/>
      </c>
      <c r="AA195" s="4"/>
      <c r="AB195" s="4"/>
      <c r="AC195" s="4"/>
      <c r="AD195" s="4"/>
      <c r="AE195" s="4"/>
      <c r="AF195" s="4"/>
      <c r="AG195" s="4"/>
      <c r="AH195" s="4"/>
      <c r="AI195" s="4"/>
      <c r="AJ195" s="4"/>
      <c r="AK195" s="9"/>
    </row>
    <row r="196" spans="1:37" x14ac:dyDescent="0.3">
      <c r="A196" s="11"/>
      <c r="B196" s="11"/>
      <c r="C196" s="11"/>
      <c r="D196" s="12"/>
      <c r="E196" s="12"/>
      <c r="F196" s="12"/>
      <c r="G196" s="13" t="str" cm="1">
        <f t="array" ref="G196">_xlfn.IFNA(IF(OR(ISBLANK($B196),$D196="",$C196=""),"",INDEX(Table1[Item Cost],MATCH(1,(Items!$B196=Table1[Item])*($C196=Table1[Color])*(Items!$D196=Table1[Size]),0))),"")</f>
        <v/>
      </c>
      <c r="H196" s="13" t="str">
        <f t="shared" si="5"/>
        <v/>
      </c>
      <c r="I196" s="13" t="str">
        <f>IF(COUNTA(Payments!$A$7:$A$154)=0,"",IF(ISBLANK($A196),"",IF(ISNA(MATCH($A196,Payments!$A$7:$A$154,0)),"🚫 No","✔ Yes")))</f>
        <v/>
      </c>
      <c r="J196" s="5" t="str">
        <f t="shared" si="4"/>
        <v/>
      </c>
      <c r="L196" s="8"/>
      <c r="M196" s="4" t="str" cm="1">
        <f t="array" ref="M196">IF(ISBLANK($B196),"",IFERROR(TRANSPOSE(_xlfn.UNIQUE(_xlfn._xlws.FILTER(Table1[Color],Table1[Item]=$B196))),""))</f>
        <v/>
      </c>
      <c r="N196" s="4"/>
      <c r="O196" s="4"/>
      <c r="P196" s="4"/>
      <c r="Q196" s="4"/>
      <c r="R196" s="4"/>
      <c r="S196" s="4"/>
      <c r="T196" s="4"/>
      <c r="U196" s="4"/>
      <c r="V196" s="4"/>
      <c r="W196" s="4"/>
      <c r="X196" s="9"/>
      <c r="Y196" s="8"/>
      <c r="Z196" s="4" t="str" cm="1">
        <f t="array" ref="Z196">IF(OR(ISBLANK($C196),ISBLANK($B196)),"",IFERROR(TRANSPOSE(_xlfn.UNIQUE(_xlfn._xlws.FILTER(Table1[Size],(Table1[Item]=$B196)*(Table1[Color]=$C196)))),""))</f>
        <v/>
      </c>
      <c r="AA196" s="4"/>
      <c r="AB196" s="4"/>
      <c r="AC196" s="4"/>
      <c r="AD196" s="4"/>
      <c r="AE196" s="4"/>
      <c r="AF196" s="4"/>
      <c r="AG196" s="4"/>
      <c r="AH196" s="4"/>
      <c r="AI196" s="4"/>
      <c r="AJ196" s="4"/>
      <c r="AK196" s="9"/>
    </row>
    <row r="197" spans="1:37" x14ac:dyDescent="0.3">
      <c r="A197" s="11"/>
      <c r="B197" s="11"/>
      <c r="C197" s="11"/>
      <c r="D197" s="12"/>
      <c r="E197" s="12"/>
      <c r="F197" s="12"/>
      <c r="G197" s="13" t="str" cm="1">
        <f t="array" ref="G197">_xlfn.IFNA(IF(OR(ISBLANK($B197),$D197="",$C197=""),"",INDEX(Table1[Item Cost],MATCH(1,(Items!$B197=Table1[Item])*($C197=Table1[Color])*(Items!$D197=Table1[Size]),0))),"")</f>
        <v/>
      </c>
      <c r="H197" s="13" t="str">
        <f t="shared" si="5"/>
        <v/>
      </c>
      <c r="I197" s="13" t="str">
        <f>IF(COUNTA(Payments!$A$7:$A$154)=0,"",IF(ISBLANK($A197),"",IF(ISNA(MATCH($A197,Payments!$A$7:$A$154,0)),"🚫 No","✔ Yes")))</f>
        <v/>
      </c>
      <c r="J197" s="5" t="str">
        <f t="shared" ref="J197:J260" si="6">IF(AND(NOT(ISBLANK(C197)),ISERROR(MATCH(C197,$L197:$X197,0))),"🚫 Choose another color",IF(AND(NOT(ISBLANK(D197)),ISERROR(MATCH(D197,$Y197:$AK197,0))),IF(ISBLANK($C197),"","🚫 Choose another size"),""))</f>
        <v/>
      </c>
      <c r="L197" s="8"/>
      <c r="M197" s="4" t="str" cm="1">
        <f t="array" ref="M197">IF(ISBLANK($B197),"",IFERROR(TRANSPOSE(_xlfn.UNIQUE(_xlfn._xlws.FILTER(Table1[Color],Table1[Item]=$B197))),""))</f>
        <v/>
      </c>
      <c r="N197" s="4"/>
      <c r="O197" s="4"/>
      <c r="P197" s="4"/>
      <c r="Q197" s="4"/>
      <c r="R197" s="4"/>
      <c r="S197" s="4"/>
      <c r="T197" s="4"/>
      <c r="U197" s="4"/>
      <c r="V197" s="4"/>
      <c r="W197" s="4"/>
      <c r="X197" s="9"/>
      <c r="Y197" s="8"/>
      <c r="Z197" s="4" t="str" cm="1">
        <f t="array" ref="Z197">IF(OR(ISBLANK($C197),ISBLANK($B197)),"",IFERROR(TRANSPOSE(_xlfn.UNIQUE(_xlfn._xlws.FILTER(Table1[Size],(Table1[Item]=$B197)*(Table1[Color]=$C197)))),""))</f>
        <v/>
      </c>
      <c r="AA197" s="4"/>
      <c r="AB197" s="4"/>
      <c r="AC197" s="4"/>
      <c r="AD197" s="4"/>
      <c r="AE197" s="4"/>
      <c r="AF197" s="4"/>
      <c r="AG197" s="4"/>
      <c r="AH197" s="4"/>
      <c r="AI197" s="4"/>
      <c r="AJ197" s="4"/>
      <c r="AK197" s="9"/>
    </row>
    <row r="198" spans="1:37" x14ac:dyDescent="0.3">
      <c r="A198" s="11"/>
      <c r="B198" s="11"/>
      <c r="C198" s="11"/>
      <c r="D198" s="12"/>
      <c r="E198" s="12"/>
      <c r="F198" s="12"/>
      <c r="G198" s="13" t="str" cm="1">
        <f t="array" ref="G198">_xlfn.IFNA(IF(OR(ISBLANK($B198),$D198="",$C198=""),"",INDEX(Table1[Item Cost],MATCH(1,(Items!$B198=Table1[Item])*($C198=Table1[Color])*(Items!$D198=Table1[Size]),0))),"")</f>
        <v/>
      </c>
      <c r="H198" s="13" t="str">
        <f t="shared" ref="H198:H261" si="7">IF(ISNUMBER(G198),G198*_xlfn.NUMBERVALUE(E198),"")</f>
        <v/>
      </c>
      <c r="I198" s="13" t="str">
        <f>IF(COUNTA(Payments!$A$7:$A$154)=0,"",IF(ISBLANK($A198),"",IF(ISNA(MATCH($A198,Payments!$A$7:$A$154,0)),"🚫 No","✔ Yes")))</f>
        <v/>
      </c>
      <c r="J198" s="5" t="str">
        <f t="shared" si="6"/>
        <v/>
      </c>
      <c r="L198" s="8"/>
      <c r="M198" s="4" t="str" cm="1">
        <f t="array" ref="M198">IF(ISBLANK($B198),"",IFERROR(TRANSPOSE(_xlfn.UNIQUE(_xlfn._xlws.FILTER(Table1[Color],Table1[Item]=$B198))),""))</f>
        <v/>
      </c>
      <c r="N198" s="4"/>
      <c r="O198" s="4"/>
      <c r="P198" s="4"/>
      <c r="Q198" s="4"/>
      <c r="R198" s="4"/>
      <c r="S198" s="4"/>
      <c r="T198" s="4"/>
      <c r="U198" s="4"/>
      <c r="V198" s="4"/>
      <c r="W198" s="4"/>
      <c r="X198" s="9"/>
      <c r="Y198" s="8"/>
      <c r="Z198" s="4" t="str" cm="1">
        <f t="array" ref="Z198">IF(OR(ISBLANK($C198),ISBLANK($B198)),"",IFERROR(TRANSPOSE(_xlfn.UNIQUE(_xlfn._xlws.FILTER(Table1[Size],(Table1[Item]=$B198)*(Table1[Color]=$C198)))),""))</f>
        <v/>
      </c>
      <c r="AA198" s="4"/>
      <c r="AB198" s="4"/>
      <c r="AC198" s="4"/>
      <c r="AD198" s="4"/>
      <c r="AE198" s="4"/>
      <c r="AF198" s="4"/>
      <c r="AG198" s="4"/>
      <c r="AH198" s="4"/>
      <c r="AI198" s="4"/>
      <c r="AJ198" s="4"/>
      <c r="AK198" s="9"/>
    </row>
    <row r="199" spans="1:37" x14ac:dyDescent="0.3">
      <c r="A199" s="11"/>
      <c r="B199" s="11"/>
      <c r="C199" s="11"/>
      <c r="D199" s="12"/>
      <c r="E199" s="12"/>
      <c r="F199" s="12"/>
      <c r="G199" s="13" t="str" cm="1">
        <f t="array" ref="G199">_xlfn.IFNA(IF(OR(ISBLANK($B199),$D199="",$C199=""),"",INDEX(Table1[Item Cost],MATCH(1,(Items!$B199=Table1[Item])*($C199=Table1[Color])*(Items!$D199=Table1[Size]),0))),"")</f>
        <v/>
      </c>
      <c r="H199" s="13" t="str">
        <f t="shared" si="7"/>
        <v/>
      </c>
      <c r="I199" s="13" t="str">
        <f>IF(COUNTA(Payments!$A$7:$A$154)=0,"",IF(ISBLANK($A199),"",IF(ISNA(MATCH($A199,Payments!$A$7:$A$154,0)),"🚫 No","✔ Yes")))</f>
        <v/>
      </c>
      <c r="J199" s="5" t="str">
        <f t="shared" si="6"/>
        <v/>
      </c>
      <c r="L199" s="8"/>
      <c r="M199" s="4" t="str" cm="1">
        <f t="array" ref="M199">IF(ISBLANK($B199),"",IFERROR(TRANSPOSE(_xlfn.UNIQUE(_xlfn._xlws.FILTER(Table1[Color],Table1[Item]=$B199))),""))</f>
        <v/>
      </c>
      <c r="N199" s="4"/>
      <c r="O199" s="4"/>
      <c r="P199" s="4"/>
      <c r="Q199" s="4"/>
      <c r="R199" s="4"/>
      <c r="S199" s="4"/>
      <c r="T199" s="4"/>
      <c r="U199" s="4"/>
      <c r="V199" s="4"/>
      <c r="W199" s="4"/>
      <c r="X199" s="9"/>
      <c r="Y199" s="8"/>
      <c r="Z199" s="4" t="str" cm="1">
        <f t="array" ref="Z199">IF(OR(ISBLANK($C199),ISBLANK($B199)),"",IFERROR(TRANSPOSE(_xlfn.UNIQUE(_xlfn._xlws.FILTER(Table1[Size],(Table1[Item]=$B199)*(Table1[Color]=$C199)))),""))</f>
        <v/>
      </c>
      <c r="AA199" s="4"/>
      <c r="AB199" s="4"/>
      <c r="AC199" s="4"/>
      <c r="AD199" s="4"/>
      <c r="AE199" s="4"/>
      <c r="AF199" s="4"/>
      <c r="AG199" s="4"/>
      <c r="AH199" s="4"/>
      <c r="AI199" s="4"/>
      <c r="AJ199" s="4"/>
      <c r="AK199" s="9"/>
    </row>
    <row r="200" spans="1:37" x14ac:dyDescent="0.3">
      <c r="A200" s="11"/>
      <c r="B200" s="11"/>
      <c r="C200" s="11"/>
      <c r="D200" s="12"/>
      <c r="E200" s="12"/>
      <c r="F200" s="12"/>
      <c r="G200" s="13" t="str" cm="1">
        <f t="array" ref="G200">_xlfn.IFNA(IF(OR(ISBLANK($B200),$D200="",$C200=""),"",INDEX(Table1[Item Cost],MATCH(1,(Items!$B200=Table1[Item])*($C200=Table1[Color])*(Items!$D200=Table1[Size]),0))),"")</f>
        <v/>
      </c>
      <c r="H200" s="13" t="str">
        <f t="shared" si="7"/>
        <v/>
      </c>
      <c r="I200" s="13" t="str">
        <f>IF(COUNTA(Payments!$A$7:$A$154)=0,"",IF(ISBLANK($A200),"",IF(ISNA(MATCH($A200,Payments!$A$7:$A$154,0)),"🚫 No","✔ Yes")))</f>
        <v/>
      </c>
      <c r="J200" s="5" t="str">
        <f t="shared" si="6"/>
        <v/>
      </c>
      <c r="L200" s="8"/>
      <c r="M200" s="4" t="str" cm="1">
        <f t="array" ref="M200">IF(ISBLANK($B200),"",IFERROR(TRANSPOSE(_xlfn.UNIQUE(_xlfn._xlws.FILTER(Table1[Color],Table1[Item]=$B200))),""))</f>
        <v/>
      </c>
      <c r="N200" s="4"/>
      <c r="O200" s="4"/>
      <c r="P200" s="4"/>
      <c r="Q200" s="4"/>
      <c r="R200" s="4"/>
      <c r="S200" s="4"/>
      <c r="T200" s="4"/>
      <c r="U200" s="4"/>
      <c r="V200" s="4"/>
      <c r="W200" s="4"/>
      <c r="X200" s="9"/>
      <c r="Y200" s="8"/>
      <c r="Z200" s="4" t="str" cm="1">
        <f t="array" ref="Z200">IF(OR(ISBLANK($C200),ISBLANK($B200)),"",IFERROR(TRANSPOSE(_xlfn.UNIQUE(_xlfn._xlws.FILTER(Table1[Size],(Table1[Item]=$B200)*(Table1[Color]=$C200)))),""))</f>
        <v/>
      </c>
      <c r="AA200" s="4"/>
      <c r="AB200" s="4"/>
      <c r="AC200" s="4"/>
      <c r="AD200" s="4"/>
      <c r="AE200" s="4"/>
      <c r="AF200" s="4"/>
      <c r="AG200" s="4"/>
      <c r="AH200" s="4"/>
      <c r="AI200" s="4"/>
      <c r="AJ200" s="4"/>
      <c r="AK200" s="9"/>
    </row>
    <row r="201" spans="1:37" x14ac:dyDescent="0.3">
      <c r="A201" s="11"/>
      <c r="B201" s="11"/>
      <c r="C201" s="11"/>
      <c r="D201" s="12"/>
      <c r="E201" s="12"/>
      <c r="F201" s="12"/>
      <c r="G201" s="13" t="str" cm="1">
        <f t="array" ref="G201">_xlfn.IFNA(IF(OR(ISBLANK($B201),$D201="",$C201=""),"",INDEX(Table1[Item Cost],MATCH(1,(Items!$B201=Table1[Item])*($C201=Table1[Color])*(Items!$D201=Table1[Size]),0))),"")</f>
        <v/>
      </c>
      <c r="H201" s="13" t="str">
        <f t="shared" si="7"/>
        <v/>
      </c>
      <c r="I201" s="13" t="str">
        <f>IF(COUNTA(Payments!$A$7:$A$154)=0,"",IF(ISBLANK($A201),"",IF(ISNA(MATCH($A201,Payments!$A$7:$A$154,0)),"🚫 No","✔ Yes")))</f>
        <v/>
      </c>
      <c r="J201" s="5" t="str">
        <f t="shared" si="6"/>
        <v/>
      </c>
      <c r="L201" s="8"/>
      <c r="M201" s="4" t="str" cm="1">
        <f t="array" ref="M201">IF(ISBLANK($B201),"",IFERROR(TRANSPOSE(_xlfn.UNIQUE(_xlfn._xlws.FILTER(Table1[Color],Table1[Item]=$B201))),""))</f>
        <v/>
      </c>
      <c r="N201" s="4"/>
      <c r="O201" s="4"/>
      <c r="P201" s="4"/>
      <c r="Q201" s="4"/>
      <c r="R201" s="4"/>
      <c r="S201" s="4"/>
      <c r="T201" s="4"/>
      <c r="U201" s="4"/>
      <c r="V201" s="4"/>
      <c r="W201" s="4"/>
      <c r="X201" s="9"/>
      <c r="Y201" s="8"/>
      <c r="Z201" s="4" t="str" cm="1">
        <f t="array" ref="Z201">IF(OR(ISBLANK($C201),ISBLANK($B201)),"",IFERROR(TRANSPOSE(_xlfn.UNIQUE(_xlfn._xlws.FILTER(Table1[Size],(Table1[Item]=$B201)*(Table1[Color]=$C201)))),""))</f>
        <v/>
      </c>
      <c r="AA201" s="4"/>
      <c r="AB201" s="4"/>
      <c r="AC201" s="4"/>
      <c r="AD201" s="4"/>
      <c r="AE201" s="4"/>
      <c r="AF201" s="4"/>
      <c r="AG201" s="4"/>
      <c r="AH201" s="4"/>
      <c r="AI201" s="4"/>
      <c r="AJ201" s="4"/>
      <c r="AK201" s="9"/>
    </row>
    <row r="202" spans="1:37" x14ac:dyDescent="0.3">
      <c r="A202" s="11"/>
      <c r="B202" s="11"/>
      <c r="C202" s="11"/>
      <c r="D202" s="12"/>
      <c r="E202" s="12"/>
      <c r="F202" s="12"/>
      <c r="G202" s="13" t="str" cm="1">
        <f t="array" ref="G202">_xlfn.IFNA(IF(OR(ISBLANK($B202),$D202="",$C202=""),"",INDEX(Table1[Item Cost],MATCH(1,(Items!$B202=Table1[Item])*($C202=Table1[Color])*(Items!$D202=Table1[Size]),0))),"")</f>
        <v/>
      </c>
      <c r="H202" s="13" t="str">
        <f t="shared" si="7"/>
        <v/>
      </c>
      <c r="I202" s="13" t="str">
        <f>IF(COUNTA(Payments!$A$7:$A$154)=0,"",IF(ISBLANK($A202),"",IF(ISNA(MATCH($A202,Payments!$A$7:$A$154,0)),"🚫 No","✔ Yes")))</f>
        <v/>
      </c>
      <c r="J202" s="5" t="str">
        <f t="shared" si="6"/>
        <v/>
      </c>
      <c r="L202" s="8"/>
      <c r="M202" s="4" t="str" cm="1">
        <f t="array" ref="M202">IF(ISBLANK($B202),"",IFERROR(TRANSPOSE(_xlfn.UNIQUE(_xlfn._xlws.FILTER(Table1[Color],Table1[Item]=$B202))),""))</f>
        <v/>
      </c>
      <c r="N202" s="4"/>
      <c r="O202" s="4"/>
      <c r="P202" s="4"/>
      <c r="Q202" s="4"/>
      <c r="R202" s="4"/>
      <c r="S202" s="4"/>
      <c r="T202" s="4"/>
      <c r="U202" s="4"/>
      <c r="V202" s="4"/>
      <c r="W202" s="4"/>
      <c r="X202" s="9"/>
      <c r="Y202" s="8"/>
      <c r="Z202" s="4" t="str" cm="1">
        <f t="array" ref="Z202">IF(OR(ISBLANK($C202),ISBLANK($B202)),"",IFERROR(TRANSPOSE(_xlfn.UNIQUE(_xlfn._xlws.FILTER(Table1[Size],(Table1[Item]=$B202)*(Table1[Color]=$C202)))),""))</f>
        <v/>
      </c>
      <c r="AA202" s="4"/>
      <c r="AB202" s="4"/>
      <c r="AC202" s="4"/>
      <c r="AD202" s="4"/>
      <c r="AE202" s="4"/>
      <c r="AF202" s="4"/>
      <c r="AG202" s="4"/>
      <c r="AH202" s="4"/>
      <c r="AI202" s="4"/>
      <c r="AJ202" s="4"/>
      <c r="AK202" s="9"/>
    </row>
    <row r="203" spans="1:37" x14ac:dyDescent="0.3">
      <c r="A203" s="11"/>
      <c r="B203" s="11"/>
      <c r="C203" s="11"/>
      <c r="D203" s="12"/>
      <c r="E203" s="12"/>
      <c r="F203" s="12"/>
      <c r="G203" s="13" t="str" cm="1">
        <f t="array" ref="G203">_xlfn.IFNA(IF(OR(ISBLANK($B203),$D203="",$C203=""),"",INDEX(Table1[Item Cost],MATCH(1,(Items!$B203=Table1[Item])*($C203=Table1[Color])*(Items!$D203=Table1[Size]),0))),"")</f>
        <v/>
      </c>
      <c r="H203" s="13" t="str">
        <f t="shared" si="7"/>
        <v/>
      </c>
      <c r="I203" s="13" t="str">
        <f>IF(COUNTA(Payments!$A$7:$A$154)=0,"",IF(ISBLANK($A203),"",IF(ISNA(MATCH($A203,Payments!$A$7:$A$154,0)),"🚫 No","✔ Yes")))</f>
        <v/>
      </c>
      <c r="J203" s="5" t="str">
        <f t="shared" si="6"/>
        <v/>
      </c>
      <c r="L203" s="8"/>
      <c r="M203" s="4" t="str" cm="1">
        <f t="array" ref="M203">IF(ISBLANK($B203),"",IFERROR(TRANSPOSE(_xlfn.UNIQUE(_xlfn._xlws.FILTER(Table1[Color],Table1[Item]=$B203))),""))</f>
        <v/>
      </c>
      <c r="N203" s="4"/>
      <c r="O203" s="4"/>
      <c r="P203" s="4"/>
      <c r="Q203" s="4"/>
      <c r="R203" s="4"/>
      <c r="S203" s="4"/>
      <c r="T203" s="4"/>
      <c r="U203" s="4"/>
      <c r="V203" s="4"/>
      <c r="W203" s="4"/>
      <c r="X203" s="9"/>
      <c r="Y203" s="8"/>
      <c r="Z203" s="4" t="str" cm="1">
        <f t="array" ref="Z203">IF(OR(ISBLANK($C203),ISBLANK($B203)),"",IFERROR(TRANSPOSE(_xlfn.UNIQUE(_xlfn._xlws.FILTER(Table1[Size],(Table1[Item]=$B203)*(Table1[Color]=$C203)))),""))</f>
        <v/>
      </c>
      <c r="AA203" s="4"/>
      <c r="AB203" s="4"/>
      <c r="AC203" s="4"/>
      <c r="AD203" s="4"/>
      <c r="AE203" s="4"/>
      <c r="AF203" s="4"/>
      <c r="AG203" s="4"/>
      <c r="AH203" s="4"/>
      <c r="AI203" s="4"/>
      <c r="AJ203" s="4"/>
      <c r="AK203" s="9"/>
    </row>
    <row r="204" spans="1:37" x14ac:dyDescent="0.3">
      <c r="A204" s="11"/>
      <c r="B204" s="11"/>
      <c r="C204" s="11"/>
      <c r="D204" s="12"/>
      <c r="E204" s="12"/>
      <c r="F204" s="12"/>
      <c r="G204" s="13" t="str" cm="1">
        <f t="array" ref="G204">_xlfn.IFNA(IF(OR(ISBLANK($B204),$D204="",$C204=""),"",INDEX(Table1[Item Cost],MATCH(1,(Items!$B204=Table1[Item])*($C204=Table1[Color])*(Items!$D204=Table1[Size]),0))),"")</f>
        <v/>
      </c>
      <c r="H204" s="13" t="str">
        <f t="shared" si="7"/>
        <v/>
      </c>
      <c r="I204" s="13" t="str">
        <f>IF(COUNTA(Payments!$A$7:$A$154)=0,"",IF(ISBLANK($A204),"",IF(ISNA(MATCH($A204,Payments!$A$7:$A$154,0)),"🚫 No","✔ Yes")))</f>
        <v/>
      </c>
      <c r="J204" s="5" t="str">
        <f t="shared" si="6"/>
        <v/>
      </c>
      <c r="L204" s="8"/>
      <c r="M204" s="4" t="str" cm="1">
        <f t="array" ref="M204">IF(ISBLANK($B204),"",IFERROR(TRANSPOSE(_xlfn.UNIQUE(_xlfn._xlws.FILTER(Table1[Color],Table1[Item]=$B204))),""))</f>
        <v/>
      </c>
      <c r="N204" s="4"/>
      <c r="O204" s="4"/>
      <c r="P204" s="4"/>
      <c r="Q204" s="4"/>
      <c r="R204" s="4"/>
      <c r="S204" s="4"/>
      <c r="T204" s="4"/>
      <c r="U204" s="4"/>
      <c r="V204" s="4"/>
      <c r="W204" s="4"/>
      <c r="X204" s="9"/>
      <c r="Y204" s="8"/>
      <c r="Z204" s="4" t="str" cm="1">
        <f t="array" ref="Z204">IF(OR(ISBLANK($C204),ISBLANK($B204)),"",IFERROR(TRANSPOSE(_xlfn.UNIQUE(_xlfn._xlws.FILTER(Table1[Size],(Table1[Item]=$B204)*(Table1[Color]=$C204)))),""))</f>
        <v/>
      </c>
      <c r="AA204" s="4"/>
      <c r="AB204" s="4"/>
      <c r="AC204" s="4"/>
      <c r="AD204" s="4"/>
      <c r="AE204" s="4"/>
      <c r="AF204" s="4"/>
      <c r="AG204" s="4"/>
      <c r="AH204" s="4"/>
      <c r="AI204" s="4"/>
      <c r="AJ204" s="4"/>
      <c r="AK204" s="9"/>
    </row>
    <row r="205" spans="1:37" x14ac:dyDescent="0.3">
      <c r="A205" s="11"/>
      <c r="B205" s="11"/>
      <c r="C205" s="11"/>
      <c r="D205" s="12"/>
      <c r="E205" s="12"/>
      <c r="F205" s="12"/>
      <c r="G205" s="13" t="str" cm="1">
        <f t="array" ref="G205">_xlfn.IFNA(IF(OR(ISBLANK($B205),$D205="",$C205=""),"",INDEX(Table1[Item Cost],MATCH(1,(Items!$B205=Table1[Item])*($C205=Table1[Color])*(Items!$D205=Table1[Size]),0))),"")</f>
        <v/>
      </c>
      <c r="H205" s="13" t="str">
        <f t="shared" si="7"/>
        <v/>
      </c>
      <c r="I205" s="13" t="str">
        <f>IF(COUNTA(Payments!$A$7:$A$154)=0,"",IF(ISBLANK($A205),"",IF(ISNA(MATCH($A205,Payments!$A$7:$A$154,0)),"🚫 No","✔ Yes")))</f>
        <v/>
      </c>
      <c r="J205" s="5" t="str">
        <f t="shared" si="6"/>
        <v/>
      </c>
      <c r="L205" s="8"/>
      <c r="M205" s="4" t="str" cm="1">
        <f t="array" ref="M205">IF(ISBLANK($B205),"",IFERROR(TRANSPOSE(_xlfn.UNIQUE(_xlfn._xlws.FILTER(Table1[Color],Table1[Item]=$B205))),""))</f>
        <v/>
      </c>
      <c r="N205" s="4"/>
      <c r="O205" s="4"/>
      <c r="P205" s="4"/>
      <c r="Q205" s="4"/>
      <c r="R205" s="4"/>
      <c r="S205" s="4"/>
      <c r="T205" s="4"/>
      <c r="U205" s="4"/>
      <c r="V205" s="4"/>
      <c r="W205" s="4"/>
      <c r="X205" s="9"/>
      <c r="Y205" s="8"/>
      <c r="Z205" s="4" t="str" cm="1">
        <f t="array" ref="Z205">IF(OR(ISBLANK($C205),ISBLANK($B205)),"",IFERROR(TRANSPOSE(_xlfn.UNIQUE(_xlfn._xlws.FILTER(Table1[Size],(Table1[Item]=$B205)*(Table1[Color]=$C205)))),""))</f>
        <v/>
      </c>
      <c r="AA205" s="4"/>
      <c r="AB205" s="4"/>
      <c r="AC205" s="4"/>
      <c r="AD205" s="4"/>
      <c r="AE205" s="4"/>
      <c r="AF205" s="4"/>
      <c r="AG205" s="4"/>
      <c r="AH205" s="4"/>
      <c r="AI205" s="4"/>
      <c r="AJ205" s="4"/>
      <c r="AK205" s="9"/>
    </row>
    <row r="206" spans="1:37" x14ac:dyDescent="0.3">
      <c r="A206" s="11"/>
      <c r="B206" s="11"/>
      <c r="C206" s="11"/>
      <c r="D206" s="12"/>
      <c r="E206" s="12"/>
      <c r="F206" s="12"/>
      <c r="G206" s="13" t="str" cm="1">
        <f t="array" ref="G206">_xlfn.IFNA(IF(OR(ISBLANK($B206),$D206="",$C206=""),"",INDEX(Table1[Item Cost],MATCH(1,(Items!$B206=Table1[Item])*($C206=Table1[Color])*(Items!$D206=Table1[Size]),0))),"")</f>
        <v/>
      </c>
      <c r="H206" s="13" t="str">
        <f t="shared" si="7"/>
        <v/>
      </c>
      <c r="I206" s="13" t="str">
        <f>IF(COUNTA(Payments!$A$7:$A$154)=0,"",IF(ISBLANK($A206),"",IF(ISNA(MATCH($A206,Payments!$A$7:$A$154,0)),"🚫 No","✔ Yes")))</f>
        <v/>
      </c>
      <c r="J206" s="5" t="str">
        <f t="shared" si="6"/>
        <v/>
      </c>
      <c r="L206" s="8"/>
      <c r="M206" s="4" t="str" cm="1">
        <f t="array" ref="M206">IF(ISBLANK($B206),"",IFERROR(TRANSPOSE(_xlfn.UNIQUE(_xlfn._xlws.FILTER(Table1[Color],Table1[Item]=$B206))),""))</f>
        <v/>
      </c>
      <c r="N206" s="4"/>
      <c r="O206" s="4"/>
      <c r="P206" s="4"/>
      <c r="Q206" s="4"/>
      <c r="R206" s="4"/>
      <c r="S206" s="4"/>
      <c r="T206" s="4"/>
      <c r="U206" s="4"/>
      <c r="V206" s="4"/>
      <c r="W206" s="4"/>
      <c r="X206" s="9"/>
      <c r="Y206" s="8"/>
      <c r="Z206" s="4" t="str" cm="1">
        <f t="array" ref="Z206">IF(OR(ISBLANK($C206),ISBLANK($B206)),"",IFERROR(TRANSPOSE(_xlfn.UNIQUE(_xlfn._xlws.FILTER(Table1[Size],(Table1[Item]=$B206)*(Table1[Color]=$C206)))),""))</f>
        <v/>
      </c>
      <c r="AA206" s="4"/>
      <c r="AB206" s="4"/>
      <c r="AC206" s="4"/>
      <c r="AD206" s="4"/>
      <c r="AE206" s="4"/>
      <c r="AF206" s="4"/>
      <c r="AG206" s="4"/>
      <c r="AH206" s="4"/>
      <c r="AI206" s="4"/>
      <c r="AJ206" s="4"/>
      <c r="AK206" s="9"/>
    </row>
    <row r="207" spans="1:37" x14ac:dyDescent="0.3">
      <c r="A207" s="11"/>
      <c r="B207" s="11"/>
      <c r="C207" s="11"/>
      <c r="D207" s="12"/>
      <c r="E207" s="12"/>
      <c r="F207" s="12"/>
      <c r="G207" s="13" t="str" cm="1">
        <f t="array" ref="G207">_xlfn.IFNA(IF(OR(ISBLANK($B207),$D207="",$C207=""),"",INDEX(Table1[Item Cost],MATCH(1,(Items!$B207=Table1[Item])*($C207=Table1[Color])*(Items!$D207=Table1[Size]),0))),"")</f>
        <v/>
      </c>
      <c r="H207" s="13" t="str">
        <f t="shared" si="7"/>
        <v/>
      </c>
      <c r="I207" s="13" t="str">
        <f>IF(COUNTA(Payments!$A$7:$A$154)=0,"",IF(ISBLANK($A207),"",IF(ISNA(MATCH($A207,Payments!$A$7:$A$154,0)),"🚫 No","✔ Yes")))</f>
        <v/>
      </c>
      <c r="J207" s="5" t="str">
        <f t="shared" si="6"/>
        <v/>
      </c>
      <c r="L207" s="8"/>
      <c r="M207" s="4" t="str" cm="1">
        <f t="array" ref="M207">IF(ISBLANK($B207),"",IFERROR(TRANSPOSE(_xlfn.UNIQUE(_xlfn._xlws.FILTER(Table1[Color],Table1[Item]=$B207))),""))</f>
        <v/>
      </c>
      <c r="N207" s="4"/>
      <c r="O207" s="4"/>
      <c r="P207" s="4"/>
      <c r="Q207" s="4"/>
      <c r="R207" s="4"/>
      <c r="S207" s="4"/>
      <c r="T207" s="4"/>
      <c r="U207" s="4"/>
      <c r="V207" s="4"/>
      <c r="W207" s="4"/>
      <c r="X207" s="9"/>
      <c r="Y207" s="8"/>
      <c r="Z207" s="4" t="str" cm="1">
        <f t="array" ref="Z207">IF(OR(ISBLANK($C207),ISBLANK($B207)),"",IFERROR(TRANSPOSE(_xlfn.UNIQUE(_xlfn._xlws.FILTER(Table1[Size],(Table1[Item]=$B207)*(Table1[Color]=$C207)))),""))</f>
        <v/>
      </c>
      <c r="AA207" s="4"/>
      <c r="AB207" s="4"/>
      <c r="AC207" s="4"/>
      <c r="AD207" s="4"/>
      <c r="AE207" s="4"/>
      <c r="AF207" s="4"/>
      <c r="AG207" s="4"/>
      <c r="AH207" s="4"/>
      <c r="AI207" s="4"/>
      <c r="AJ207" s="4"/>
      <c r="AK207" s="9"/>
    </row>
    <row r="208" spans="1:37" x14ac:dyDescent="0.3">
      <c r="A208" s="11"/>
      <c r="B208" s="11"/>
      <c r="C208" s="11"/>
      <c r="D208" s="12"/>
      <c r="E208" s="12"/>
      <c r="F208" s="12"/>
      <c r="G208" s="13" t="str" cm="1">
        <f t="array" ref="G208">_xlfn.IFNA(IF(OR(ISBLANK($B208),$D208="",$C208=""),"",INDEX(Table1[Item Cost],MATCH(1,(Items!$B208=Table1[Item])*($C208=Table1[Color])*(Items!$D208=Table1[Size]),0))),"")</f>
        <v/>
      </c>
      <c r="H208" s="13" t="str">
        <f t="shared" si="7"/>
        <v/>
      </c>
      <c r="I208" s="13" t="str">
        <f>IF(COUNTA(Payments!$A$7:$A$154)=0,"",IF(ISBLANK($A208),"",IF(ISNA(MATCH($A208,Payments!$A$7:$A$154,0)),"🚫 No","✔ Yes")))</f>
        <v/>
      </c>
      <c r="J208" s="5" t="str">
        <f t="shared" si="6"/>
        <v/>
      </c>
      <c r="L208" s="8"/>
      <c r="M208" s="4" t="str" cm="1">
        <f t="array" ref="M208">IF(ISBLANK($B208),"",IFERROR(TRANSPOSE(_xlfn.UNIQUE(_xlfn._xlws.FILTER(Table1[Color],Table1[Item]=$B208))),""))</f>
        <v/>
      </c>
      <c r="N208" s="4"/>
      <c r="O208" s="4"/>
      <c r="P208" s="4"/>
      <c r="Q208" s="4"/>
      <c r="R208" s="4"/>
      <c r="S208" s="4"/>
      <c r="T208" s="4"/>
      <c r="U208" s="4"/>
      <c r="V208" s="4"/>
      <c r="W208" s="4"/>
      <c r="X208" s="9"/>
      <c r="Y208" s="8"/>
      <c r="Z208" s="4" t="str" cm="1">
        <f t="array" ref="Z208">IF(OR(ISBLANK($C208),ISBLANK($B208)),"",IFERROR(TRANSPOSE(_xlfn.UNIQUE(_xlfn._xlws.FILTER(Table1[Size],(Table1[Item]=$B208)*(Table1[Color]=$C208)))),""))</f>
        <v/>
      </c>
      <c r="AA208" s="4"/>
      <c r="AB208" s="4"/>
      <c r="AC208" s="4"/>
      <c r="AD208" s="4"/>
      <c r="AE208" s="4"/>
      <c r="AF208" s="4"/>
      <c r="AG208" s="4"/>
      <c r="AH208" s="4"/>
      <c r="AI208" s="4"/>
      <c r="AJ208" s="4"/>
      <c r="AK208" s="9"/>
    </row>
    <row r="209" spans="1:37" x14ac:dyDescent="0.3">
      <c r="A209" s="11"/>
      <c r="B209" s="11"/>
      <c r="C209" s="11"/>
      <c r="D209" s="12"/>
      <c r="E209" s="12"/>
      <c r="F209" s="12"/>
      <c r="G209" s="13" t="str" cm="1">
        <f t="array" ref="G209">_xlfn.IFNA(IF(OR(ISBLANK($B209),$D209="",$C209=""),"",INDEX(Table1[Item Cost],MATCH(1,(Items!$B209=Table1[Item])*($C209=Table1[Color])*(Items!$D209=Table1[Size]),0))),"")</f>
        <v/>
      </c>
      <c r="H209" s="13" t="str">
        <f t="shared" si="7"/>
        <v/>
      </c>
      <c r="I209" s="13" t="str">
        <f>IF(COUNTA(Payments!$A$7:$A$154)=0,"",IF(ISBLANK($A209),"",IF(ISNA(MATCH($A209,Payments!$A$7:$A$154,0)),"🚫 No","✔ Yes")))</f>
        <v/>
      </c>
      <c r="J209" s="5" t="str">
        <f t="shared" si="6"/>
        <v/>
      </c>
      <c r="L209" s="8"/>
      <c r="M209" s="4" t="str" cm="1">
        <f t="array" ref="M209">IF(ISBLANK($B209),"",IFERROR(TRANSPOSE(_xlfn.UNIQUE(_xlfn._xlws.FILTER(Table1[Color],Table1[Item]=$B209))),""))</f>
        <v/>
      </c>
      <c r="N209" s="4"/>
      <c r="O209" s="4"/>
      <c r="P209" s="4"/>
      <c r="Q209" s="4"/>
      <c r="R209" s="4"/>
      <c r="S209" s="4"/>
      <c r="T209" s="4"/>
      <c r="U209" s="4"/>
      <c r="V209" s="4"/>
      <c r="W209" s="4"/>
      <c r="X209" s="9"/>
      <c r="Y209" s="8"/>
      <c r="Z209" s="4" t="str" cm="1">
        <f t="array" ref="Z209">IF(OR(ISBLANK($C209),ISBLANK($B209)),"",IFERROR(TRANSPOSE(_xlfn.UNIQUE(_xlfn._xlws.FILTER(Table1[Size],(Table1[Item]=$B209)*(Table1[Color]=$C209)))),""))</f>
        <v/>
      </c>
      <c r="AA209" s="4"/>
      <c r="AB209" s="4"/>
      <c r="AC209" s="4"/>
      <c r="AD209" s="4"/>
      <c r="AE209" s="4"/>
      <c r="AF209" s="4"/>
      <c r="AG209" s="4"/>
      <c r="AH209" s="4"/>
      <c r="AI209" s="4"/>
      <c r="AJ209" s="4"/>
      <c r="AK209" s="9"/>
    </row>
    <row r="210" spans="1:37" x14ac:dyDescent="0.3">
      <c r="A210" s="11"/>
      <c r="B210" s="11"/>
      <c r="C210" s="11"/>
      <c r="D210" s="12"/>
      <c r="E210" s="12"/>
      <c r="F210" s="12"/>
      <c r="G210" s="13" t="str" cm="1">
        <f t="array" ref="G210">_xlfn.IFNA(IF(OR(ISBLANK($B210),$D210="",$C210=""),"",INDEX(Table1[Item Cost],MATCH(1,(Items!$B210=Table1[Item])*($C210=Table1[Color])*(Items!$D210=Table1[Size]),0))),"")</f>
        <v/>
      </c>
      <c r="H210" s="13" t="str">
        <f t="shared" si="7"/>
        <v/>
      </c>
      <c r="I210" s="13" t="str">
        <f>IF(COUNTA(Payments!$A$7:$A$154)=0,"",IF(ISBLANK($A210),"",IF(ISNA(MATCH($A210,Payments!$A$7:$A$154,0)),"🚫 No","✔ Yes")))</f>
        <v/>
      </c>
      <c r="J210" s="5" t="str">
        <f t="shared" si="6"/>
        <v/>
      </c>
      <c r="L210" s="8"/>
      <c r="M210" s="4" t="str" cm="1">
        <f t="array" ref="M210">IF(ISBLANK($B210),"",IFERROR(TRANSPOSE(_xlfn.UNIQUE(_xlfn._xlws.FILTER(Table1[Color],Table1[Item]=$B210))),""))</f>
        <v/>
      </c>
      <c r="N210" s="4"/>
      <c r="O210" s="4"/>
      <c r="P210" s="4"/>
      <c r="Q210" s="4"/>
      <c r="R210" s="4"/>
      <c r="S210" s="4"/>
      <c r="T210" s="4"/>
      <c r="U210" s="4"/>
      <c r="V210" s="4"/>
      <c r="W210" s="4"/>
      <c r="X210" s="9"/>
      <c r="Y210" s="8"/>
      <c r="Z210" s="4" t="str" cm="1">
        <f t="array" ref="Z210">IF(OR(ISBLANK($C210),ISBLANK($B210)),"",IFERROR(TRANSPOSE(_xlfn.UNIQUE(_xlfn._xlws.FILTER(Table1[Size],(Table1[Item]=$B210)*(Table1[Color]=$C210)))),""))</f>
        <v/>
      </c>
      <c r="AA210" s="4"/>
      <c r="AB210" s="4"/>
      <c r="AC210" s="4"/>
      <c r="AD210" s="4"/>
      <c r="AE210" s="4"/>
      <c r="AF210" s="4"/>
      <c r="AG210" s="4"/>
      <c r="AH210" s="4"/>
      <c r="AI210" s="4"/>
      <c r="AJ210" s="4"/>
      <c r="AK210" s="9"/>
    </row>
    <row r="211" spans="1:37" x14ac:dyDescent="0.3">
      <c r="A211" s="11"/>
      <c r="B211" s="11"/>
      <c r="C211" s="11"/>
      <c r="D211" s="12"/>
      <c r="E211" s="12"/>
      <c r="F211" s="12"/>
      <c r="G211" s="13" t="str" cm="1">
        <f t="array" ref="G211">_xlfn.IFNA(IF(OR(ISBLANK($B211),$D211="",$C211=""),"",INDEX(Table1[Item Cost],MATCH(1,(Items!$B211=Table1[Item])*($C211=Table1[Color])*(Items!$D211=Table1[Size]),0))),"")</f>
        <v/>
      </c>
      <c r="H211" s="13" t="str">
        <f t="shared" si="7"/>
        <v/>
      </c>
      <c r="I211" s="13" t="str">
        <f>IF(COUNTA(Payments!$A$7:$A$154)=0,"",IF(ISBLANK($A211),"",IF(ISNA(MATCH($A211,Payments!$A$7:$A$154,0)),"🚫 No","✔ Yes")))</f>
        <v/>
      </c>
      <c r="J211" s="5" t="str">
        <f t="shared" si="6"/>
        <v/>
      </c>
      <c r="L211" s="8"/>
      <c r="M211" s="4" t="str" cm="1">
        <f t="array" ref="M211">IF(ISBLANK($B211),"",IFERROR(TRANSPOSE(_xlfn.UNIQUE(_xlfn._xlws.FILTER(Table1[Color],Table1[Item]=$B211))),""))</f>
        <v/>
      </c>
      <c r="N211" s="4"/>
      <c r="O211" s="4"/>
      <c r="P211" s="4"/>
      <c r="Q211" s="4"/>
      <c r="R211" s="4"/>
      <c r="S211" s="4"/>
      <c r="T211" s="4"/>
      <c r="U211" s="4"/>
      <c r="V211" s="4"/>
      <c r="W211" s="4"/>
      <c r="X211" s="9"/>
      <c r="Y211" s="8"/>
      <c r="Z211" s="4" t="str" cm="1">
        <f t="array" ref="Z211">IF(OR(ISBLANK($C211),ISBLANK($B211)),"",IFERROR(TRANSPOSE(_xlfn.UNIQUE(_xlfn._xlws.FILTER(Table1[Size],(Table1[Item]=$B211)*(Table1[Color]=$C211)))),""))</f>
        <v/>
      </c>
      <c r="AA211" s="4"/>
      <c r="AB211" s="4"/>
      <c r="AC211" s="4"/>
      <c r="AD211" s="4"/>
      <c r="AE211" s="4"/>
      <c r="AF211" s="4"/>
      <c r="AG211" s="4"/>
      <c r="AH211" s="4"/>
      <c r="AI211" s="4"/>
      <c r="AJ211" s="4"/>
      <c r="AK211" s="9"/>
    </row>
    <row r="212" spans="1:37" x14ac:dyDescent="0.3">
      <c r="A212" s="11"/>
      <c r="B212" s="11"/>
      <c r="C212" s="11"/>
      <c r="D212" s="12"/>
      <c r="E212" s="12"/>
      <c r="F212" s="12"/>
      <c r="G212" s="13" t="str" cm="1">
        <f t="array" ref="G212">_xlfn.IFNA(IF(OR(ISBLANK($B212),$D212="",$C212=""),"",INDEX(Table1[Item Cost],MATCH(1,(Items!$B212=Table1[Item])*($C212=Table1[Color])*(Items!$D212=Table1[Size]),0))),"")</f>
        <v/>
      </c>
      <c r="H212" s="13" t="str">
        <f t="shared" si="7"/>
        <v/>
      </c>
      <c r="I212" s="13" t="str">
        <f>IF(COUNTA(Payments!$A$7:$A$154)=0,"",IF(ISBLANK($A212),"",IF(ISNA(MATCH($A212,Payments!$A$7:$A$154,0)),"🚫 No","✔ Yes")))</f>
        <v/>
      </c>
      <c r="J212" s="5" t="str">
        <f t="shared" si="6"/>
        <v/>
      </c>
      <c r="L212" s="8"/>
      <c r="M212" s="4" t="str" cm="1">
        <f t="array" ref="M212">IF(ISBLANK($B212),"",IFERROR(TRANSPOSE(_xlfn.UNIQUE(_xlfn._xlws.FILTER(Table1[Color],Table1[Item]=$B212))),""))</f>
        <v/>
      </c>
      <c r="N212" s="4"/>
      <c r="O212" s="4"/>
      <c r="P212" s="4"/>
      <c r="Q212" s="4"/>
      <c r="R212" s="4"/>
      <c r="S212" s="4"/>
      <c r="T212" s="4"/>
      <c r="U212" s="4"/>
      <c r="V212" s="4"/>
      <c r="W212" s="4"/>
      <c r="X212" s="9"/>
      <c r="Y212" s="8"/>
      <c r="Z212" s="4" t="str" cm="1">
        <f t="array" ref="Z212">IF(OR(ISBLANK($C212),ISBLANK($B212)),"",IFERROR(TRANSPOSE(_xlfn.UNIQUE(_xlfn._xlws.FILTER(Table1[Size],(Table1[Item]=$B212)*(Table1[Color]=$C212)))),""))</f>
        <v/>
      </c>
      <c r="AA212" s="4"/>
      <c r="AB212" s="4"/>
      <c r="AC212" s="4"/>
      <c r="AD212" s="4"/>
      <c r="AE212" s="4"/>
      <c r="AF212" s="4"/>
      <c r="AG212" s="4"/>
      <c r="AH212" s="4"/>
      <c r="AI212" s="4"/>
      <c r="AJ212" s="4"/>
      <c r="AK212" s="9"/>
    </row>
    <row r="213" spans="1:37" x14ac:dyDescent="0.3">
      <c r="A213" s="11"/>
      <c r="B213" s="11"/>
      <c r="C213" s="11"/>
      <c r="D213" s="12"/>
      <c r="E213" s="12"/>
      <c r="F213" s="12"/>
      <c r="G213" s="13" t="str" cm="1">
        <f t="array" ref="G213">_xlfn.IFNA(IF(OR(ISBLANK($B213),$D213="",$C213=""),"",INDEX(Table1[Item Cost],MATCH(1,(Items!$B213=Table1[Item])*($C213=Table1[Color])*(Items!$D213=Table1[Size]),0))),"")</f>
        <v/>
      </c>
      <c r="H213" s="13" t="str">
        <f t="shared" si="7"/>
        <v/>
      </c>
      <c r="I213" s="13" t="str">
        <f>IF(COUNTA(Payments!$A$7:$A$154)=0,"",IF(ISBLANK($A213),"",IF(ISNA(MATCH($A213,Payments!$A$7:$A$154,0)),"🚫 No","✔ Yes")))</f>
        <v/>
      </c>
      <c r="J213" s="5" t="str">
        <f t="shared" si="6"/>
        <v/>
      </c>
      <c r="L213" s="8"/>
      <c r="M213" s="4" t="str" cm="1">
        <f t="array" ref="M213">IF(ISBLANK($B213),"",IFERROR(TRANSPOSE(_xlfn.UNIQUE(_xlfn._xlws.FILTER(Table1[Color],Table1[Item]=$B213))),""))</f>
        <v/>
      </c>
      <c r="N213" s="4"/>
      <c r="O213" s="4"/>
      <c r="P213" s="4"/>
      <c r="Q213" s="4"/>
      <c r="R213" s="4"/>
      <c r="S213" s="4"/>
      <c r="T213" s="4"/>
      <c r="U213" s="4"/>
      <c r="V213" s="4"/>
      <c r="W213" s="4"/>
      <c r="X213" s="9"/>
      <c r="Y213" s="8"/>
      <c r="Z213" s="4" t="str" cm="1">
        <f t="array" ref="Z213">IF(OR(ISBLANK($C213),ISBLANK($B213)),"",IFERROR(TRANSPOSE(_xlfn.UNIQUE(_xlfn._xlws.FILTER(Table1[Size],(Table1[Item]=$B213)*(Table1[Color]=$C213)))),""))</f>
        <v/>
      </c>
      <c r="AA213" s="4"/>
      <c r="AB213" s="4"/>
      <c r="AC213" s="4"/>
      <c r="AD213" s="4"/>
      <c r="AE213" s="4"/>
      <c r="AF213" s="4"/>
      <c r="AG213" s="4"/>
      <c r="AH213" s="4"/>
      <c r="AI213" s="4"/>
      <c r="AJ213" s="4"/>
      <c r="AK213" s="9"/>
    </row>
    <row r="214" spans="1:37" x14ac:dyDescent="0.3">
      <c r="A214" s="11"/>
      <c r="B214" s="11"/>
      <c r="C214" s="11"/>
      <c r="D214" s="12"/>
      <c r="E214" s="12"/>
      <c r="F214" s="12"/>
      <c r="G214" s="13" t="str" cm="1">
        <f t="array" ref="G214">_xlfn.IFNA(IF(OR(ISBLANK($B214),$D214="",$C214=""),"",INDEX(Table1[Item Cost],MATCH(1,(Items!$B214=Table1[Item])*($C214=Table1[Color])*(Items!$D214=Table1[Size]),0))),"")</f>
        <v/>
      </c>
      <c r="H214" s="13" t="str">
        <f t="shared" si="7"/>
        <v/>
      </c>
      <c r="I214" s="13" t="str">
        <f>IF(COUNTA(Payments!$A$7:$A$154)=0,"",IF(ISBLANK($A214),"",IF(ISNA(MATCH($A214,Payments!$A$7:$A$154,0)),"🚫 No","✔ Yes")))</f>
        <v/>
      </c>
      <c r="J214" s="5" t="str">
        <f t="shared" si="6"/>
        <v/>
      </c>
      <c r="L214" s="8"/>
      <c r="M214" s="4" t="str" cm="1">
        <f t="array" ref="M214">IF(ISBLANK($B214),"",IFERROR(TRANSPOSE(_xlfn.UNIQUE(_xlfn._xlws.FILTER(Table1[Color],Table1[Item]=$B214))),""))</f>
        <v/>
      </c>
      <c r="N214" s="4"/>
      <c r="O214" s="4"/>
      <c r="P214" s="4"/>
      <c r="Q214" s="4"/>
      <c r="R214" s="4"/>
      <c r="S214" s="4"/>
      <c r="T214" s="4"/>
      <c r="U214" s="4"/>
      <c r="V214" s="4"/>
      <c r="W214" s="4"/>
      <c r="X214" s="9"/>
      <c r="Y214" s="8"/>
      <c r="Z214" s="4" t="str" cm="1">
        <f t="array" ref="Z214">IF(OR(ISBLANK($C214),ISBLANK($B214)),"",IFERROR(TRANSPOSE(_xlfn.UNIQUE(_xlfn._xlws.FILTER(Table1[Size],(Table1[Item]=$B214)*(Table1[Color]=$C214)))),""))</f>
        <v/>
      </c>
      <c r="AA214" s="4"/>
      <c r="AB214" s="4"/>
      <c r="AC214" s="4"/>
      <c r="AD214" s="4"/>
      <c r="AE214" s="4"/>
      <c r="AF214" s="4"/>
      <c r="AG214" s="4"/>
      <c r="AH214" s="4"/>
      <c r="AI214" s="4"/>
      <c r="AJ214" s="4"/>
      <c r="AK214" s="9"/>
    </row>
    <row r="215" spans="1:37" x14ac:dyDescent="0.3">
      <c r="A215" s="11"/>
      <c r="B215" s="11"/>
      <c r="C215" s="11"/>
      <c r="D215" s="12"/>
      <c r="E215" s="12"/>
      <c r="F215" s="12"/>
      <c r="G215" s="13" t="str" cm="1">
        <f t="array" ref="G215">_xlfn.IFNA(IF(OR(ISBLANK($B215),$D215="",$C215=""),"",INDEX(Table1[Item Cost],MATCH(1,(Items!$B215=Table1[Item])*($C215=Table1[Color])*(Items!$D215=Table1[Size]),0))),"")</f>
        <v/>
      </c>
      <c r="H215" s="13" t="str">
        <f t="shared" si="7"/>
        <v/>
      </c>
      <c r="I215" s="13" t="str">
        <f>IF(COUNTA(Payments!$A$7:$A$154)=0,"",IF(ISBLANK($A215),"",IF(ISNA(MATCH($A215,Payments!$A$7:$A$154,0)),"🚫 No","✔ Yes")))</f>
        <v/>
      </c>
      <c r="J215" s="5" t="str">
        <f t="shared" si="6"/>
        <v/>
      </c>
      <c r="L215" s="8"/>
      <c r="M215" s="4" t="str" cm="1">
        <f t="array" ref="M215">IF(ISBLANK($B215),"",IFERROR(TRANSPOSE(_xlfn.UNIQUE(_xlfn._xlws.FILTER(Table1[Color],Table1[Item]=$B215))),""))</f>
        <v/>
      </c>
      <c r="N215" s="4"/>
      <c r="O215" s="4"/>
      <c r="P215" s="4"/>
      <c r="Q215" s="4"/>
      <c r="R215" s="4"/>
      <c r="S215" s="4"/>
      <c r="T215" s="4"/>
      <c r="U215" s="4"/>
      <c r="V215" s="4"/>
      <c r="W215" s="4"/>
      <c r="X215" s="9"/>
      <c r="Y215" s="8"/>
      <c r="Z215" s="4" t="str" cm="1">
        <f t="array" ref="Z215">IF(OR(ISBLANK($C215),ISBLANK($B215)),"",IFERROR(TRANSPOSE(_xlfn.UNIQUE(_xlfn._xlws.FILTER(Table1[Size],(Table1[Item]=$B215)*(Table1[Color]=$C215)))),""))</f>
        <v/>
      </c>
      <c r="AA215" s="4"/>
      <c r="AB215" s="4"/>
      <c r="AC215" s="4"/>
      <c r="AD215" s="4"/>
      <c r="AE215" s="4"/>
      <c r="AF215" s="4"/>
      <c r="AG215" s="4"/>
      <c r="AH215" s="4"/>
      <c r="AI215" s="4"/>
      <c r="AJ215" s="4"/>
      <c r="AK215" s="9"/>
    </row>
    <row r="216" spans="1:37" x14ac:dyDescent="0.3">
      <c r="A216" s="11"/>
      <c r="B216" s="11"/>
      <c r="C216" s="11"/>
      <c r="D216" s="12"/>
      <c r="E216" s="12"/>
      <c r="F216" s="12"/>
      <c r="G216" s="13" t="str" cm="1">
        <f t="array" ref="G216">_xlfn.IFNA(IF(OR(ISBLANK($B216),$D216="",$C216=""),"",INDEX(Table1[Item Cost],MATCH(1,(Items!$B216=Table1[Item])*($C216=Table1[Color])*(Items!$D216=Table1[Size]),0))),"")</f>
        <v/>
      </c>
      <c r="H216" s="13" t="str">
        <f t="shared" si="7"/>
        <v/>
      </c>
      <c r="I216" s="13" t="str">
        <f>IF(COUNTA(Payments!$A$7:$A$154)=0,"",IF(ISBLANK($A216),"",IF(ISNA(MATCH($A216,Payments!$A$7:$A$154,0)),"🚫 No","✔ Yes")))</f>
        <v/>
      </c>
      <c r="J216" s="5" t="str">
        <f t="shared" si="6"/>
        <v/>
      </c>
      <c r="L216" s="8"/>
      <c r="M216" s="4" t="str" cm="1">
        <f t="array" ref="M216">IF(ISBLANK($B216),"",IFERROR(TRANSPOSE(_xlfn.UNIQUE(_xlfn._xlws.FILTER(Table1[Color],Table1[Item]=$B216))),""))</f>
        <v/>
      </c>
      <c r="N216" s="4"/>
      <c r="O216" s="4"/>
      <c r="P216" s="4"/>
      <c r="Q216" s="4"/>
      <c r="R216" s="4"/>
      <c r="S216" s="4"/>
      <c r="T216" s="4"/>
      <c r="U216" s="4"/>
      <c r="V216" s="4"/>
      <c r="W216" s="4"/>
      <c r="X216" s="9"/>
      <c r="Y216" s="8"/>
      <c r="Z216" s="4" t="str" cm="1">
        <f t="array" ref="Z216">IF(OR(ISBLANK($C216),ISBLANK($B216)),"",IFERROR(TRANSPOSE(_xlfn.UNIQUE(_xlfn._xlws.FILTER(Table1[Size],(Table1[Item]=$B216)*(Table1[Color]=$C216)))),""))</f>
        <v/>
      </c>
      <c r="AA216" s="4"/>
      <c r="AB216" s="4"/>
      <c r="AC216" s="4"/>
      <c r="AD216" s="4"/>
      <c r="AE216" s="4"/>
      <c r="AF216" s="4"/>
      <c r="AG216" s="4"/>
      <c r="AH216" s="4"/>
      <c r="AI216" s="4"/>
      <c r="AJ216" s="4"/>
      <c r="AK216" s="9"/>
    </row>
    <row r="217" spans="1:37" x14ac:dyDescent="0.3">
      <c r="A217" s="11"/>
      <c r="B217" s="11"/>
      <c r="C217" s="11"/>
      <c r="D217" s="12"/>
      <c r="E217" s="12"/>
      <c r="F217" s="12"/>
      <c r="G217" s="13" t="str" cm="1">
        <f t="array" ref="G217">_xlfn.IFNA(IF(OR(ISBLANK($B217),$D217="",$C217=""),"",INDEX(Table1[Item Cost],MATCH(1,(Items!$B217=Table1[Item])*($C217=Table1[Color])*(Items!$D217=Table1[Size]),0))),"")</f>
        <v/>
      </c>
      <c r="H217" s="13" t="str">
        <f t="shared" si="7"/>
        <v/>
      </c>
      <c r="I217" s="13" t="str">
        <f>IF(COUNTA(Payments!$A$7:$A$154)=0,"",IF(ISBLANK($A217),"",IF(ISNA(MATCH($A217,Payments!$A$7:$A$154,0)),"🚫 No","✔ Yes")))</f>
        <v/>
      </c>
      <c r="J217" s="5" t="str">
        <f t="shared" si="6"/>
        <v/>
      </c>
      <c r="L217" s="8"/>
      <c r="M217" s="4" t="str" cm="1">
        <f t="array" ref="M217">IF(ISBLANK($B217),"",IFERROR(TRANSPOSE(_xlfn.UNIQUE(_xlfn._xlws.FILTER(Table1[Color],Table1[Item]=$B217))),""))</f>
        <v/>
      </c>
      <c r="N217" s="4"/>
      <c r="O217" s="4"/>
      <c r="P217" s="4"/>
      <c r="Q217" s="4"/>
      <c r="R217" s="4"/>
      <c r="S217" s="4"/>
      <c r="T217" s="4"/>
      <c r="U217" s="4"/>
      <c r="V217" s="4"/>
      <c r="W217" s="4"/>
      <c r="X217" s="9"/>
      <c r="Y217" s="8"/>
      <c r="Z217" s="4" t="str" cm="1">
        <f t="array" ref="Z217">IF(OR(ISBLANK($C217),ISBLANK($B217)),"",IFERROR(TRANSPOSE(_xlfn.UNIQUE(_xlfn._xlws.FILTER(Table1[Size],(Table1[Item]=$B217)*(Table1[Color]=$C217)))),""))</f>
        <v/>
      </c>
      <c r="AA217" s="4"/>
      <c r="AB217" s="4"/>
      <c r="AC217" s="4"/>
      <c r="AD217" s="4"/>
      <c r="AE217" s="4"/>
      <c r="AF217" s="4"/>
      <c r="AG217" s="4"/>
      <c r="AH217" s="4"/>
      <c r="AI217" s="4"/>
      <c r="AJ217" s="4"/>
      <c r="AK217" s="9"/>
    </row>
    <row r="218" spans="1:37" x14ac:dyDescent="0.3">
      <c r="A218" s="11"/>
      <c r="B218" s="11"/>
      <c r="C218" s="11"/>
      <c r="D218" s="12"/>
      <c r="E218" s="12"/>
      <c r="F218" s="12"/>
      <c r="G218" s="13" t="str" cm="1">
        <f t="array" ref="G218">_xlfn.IFNA(IF(OR(ISBLANK($B218),$D218="",$C218=""),"",INDEX(Table1[Item Cost],MATCH(1,(Items!$B218=Table1[Item])*($C218=Table1[Color])*(Items!$D218=Table1[Size]),0))),"")</f>
        <v/>
      </c>
      <c r="H218" s="13" t="str">
        <f t="shared" si="7"/>
        <v/>
      </c>
      <c r="I218" s="13" t="str">
        <f>IF(COUNTA(Payments!$A$7:$A$154)=0,"",IF(ISBLANK($A218),"",IF(ISNA(MATCH($A218,Payments!$A$7:$A$154,0)),"🚫 No","✔ Yes")))</f>
        <v/>
      </c>
      <c r="J218" s="5" t="str">
        <f t="shared" si="6"/>
        <v/>
      </c>
      <c r="L218" s="8"/>
      <c r="M218" s="4" t="str" cm="1">
        <f t="array" ref="M218">IF(ISBLANK($B218),"",IFERROR(TRANSPOSE(_xlfn.UNIQUE(_xlfn._xlws.FILTER(Table1[Color],Table1[Item]=$B218))),""))</f>
        <v/>
      </c>
      <c r="N218" s="4"/>
      <c r="O218" s="4"/>
      <c r="P218" s="4"/>
      <c r="Q218" s="4"/>
      <c r="R218" s="4"/>
      <c r="S218" s="4"/>
      <c r="T218" s="4"/>
      <c r="U218" s="4"/>
      <c r="V218" s="4"/>
      <c r="W218" s="4"/>
      <c r="X218" s="9"/>
      <c r="Y218" s="8"/>
      <c r="Z218" s="4" t="str" cm="1">
        <f t="array" ref="Z218">IF(OR(ISBLANK($C218),ISBLANK($B218)),"",IFERROR(TRANSPOSE(_xlfn.UNIQUE(_xlfn._xlws.FILTER(Table1[Size],(Table1[Item]=$B218)*(Table1[Color]=$C218)))),""))</f>
        <v/>
      </c>
      <c r="AA218" s="4"/>
      <c r="AB218" s="4"/>
      <c r="AC218" s="4"/>
      <c r="AD218" s="4"/>
      <c r="AE218" s="4"/>
      <c r="AF218" s="4"/>
      <c r="AG218" s="4"/>
      <c r="AH218" s="4"/>
      <c r="AI218" s="4"/>
      <c r="AJ218" s="4"/>
      <c r="AK218" s="9"/>
    </row>
    <row r="219" spans="1:37" x14ac:dyDescent="0.3">
      <c r="A219" s="11"/>
      <c r="B219" s="11"/>
      <c r="C219" s="11"/>
      <c r="D219" s="12"/>
      <c r="E219" s="12"/>
      <c r="F219" s="12"/>
      <c r="G219" s="13" t="str" cm="1">
        <f t="array" ref="G219">_xlfn.IFNA(IF(OR(ISBLANK($B219),$D219="",$C219=""),"",INDEX(Table1[Item Cost],MATCH(1,(Items!$B219=Table1[Item])*($C219=Table1[Color])*(Items!$D219=Table1[Size]),0))),"")</f>
        <v/>
      </c>
      <c r="H219" s="13" t="str">
        <f t="shared" si="7"/>
        <v/>
      </c>
      <c r="I219" s="13" t="str">
        <f>IF(COUNTA(Payments!$A$7:$A$154)=0,"",IF(ISBLANK($A219),"",IF(ISNA(MATCH($A219,Payments!$A$7:$A$154,0)),"🚫 No","✔ Yes")))</f>
        <v/>
      </c>
      <c r="J219" s="5" t="str">
        <f t="shared" si="6"/>
        <v/>
      </c>
      <c r="L219" s="8"/>
      <c r="M219" s="4" t="str" cm="1">
        <f t="array" ref="M219">IF(ISBLANK($B219),"",IFERROR(TRANSPOSE(_xlfn.UNIQUE(_xlfn._xlws.FILTER(Table1[Color],Table1[Item]=$B219))),""))</f>
        <v/>
      </c>
      <c r="N219" s="4"/>
      <c r="O219" s="4"/>
      <c r="P219" s="4"/>
      <c r="Q219" s="4"/>
      <c r="R219" s="4"/>
      <c r="S219" s="4"/>
      <c r="T219" s="4"/>
      <c r="U219" s="4"/>
      <c r="V219" s="4"/>
      <c r="W219" s="4"/>
      <c r="X219" s="9"/>
      <c r="Y219" s="8"/>
      <c r="Z219" s="4" t="str" cm="1">
        <f t="array" ref="Z219">IF(OR(ISBLANK($C219),ISBLANK($B219)),"",IFERROR(TRANSPOSE(_xlfn.UNIQUE(_xlfn._xlws.FILTER(Table1[Size],(Table1[Item]=$B219)*(Table1[Color]=$C219)))),""))</f>
        <v/>
      </c>
      <c r="AA219" s="4"/>
      <c r="AB219" s="4"/>
      <c r="AC219" s="4"/>
      <c r="AD219" s="4"/>
      <c r="AE219" s="4"/>
      <c r="AF219" s="4"/>
      <c r="AG219" s="4"/>
      <c r="AH219" s="4"/>
      <c r="AI219" s="4"/>
      <c r="AJ219" s="4"/>
      <c r="AK219" s="9"/>
    </row>
    <row r="220" spans="1:37" x14ac:dyDescent="0.3">
      <c r="A220" s="11"/>
      <c r="B220" s="11"/>
      <c r="C220" s="11"/>
      <c r="D220" s="12"/>
      <c r="E220" s="12"/>
      <c r="F220" s="12"/>
      <c r="G220" s="13" t="str" cm="1">
        <f t="array" ref="G220">_xlfn.IFNA(IF(OR(ISBLANK($B220),$D220="",$C220=""),"",INDEX(Table1[Item Cost],MATCH(1,(Items!$B220=Table1[Item])*($C220=Table1[Color])*(Items!$D220=Table1[Size]),0))),"")</f>
        <v/>
      </c>
      <c r="H220" s="13" t="str">
        <f t="shared" si="7"/>
        <v/>
      </c>
      <c r="I220" s="13" t="str">
        <f>IF(COUNTA(Payments!$A$7:$A$154)=0,"",IF(ISBLANK($A220),"",IF(ISNA(MATCH($A220,Payments!$A$7:$A$154,0)),"🚫 No","✔ Yes")))</f>
        <v/>
      </c>
      <c r="J220" s="5" t="str">
        <f t="shared" si="6"/>
        <v/>
      </c>
      <c r="L220" s="8"/>
      <c r="M220" s="4" t="str" cm="1">
        <f t="array" ref="M220">IF(ISBLANK($B220),"",IFERROR(TRANSPOSE(_xlfn.UNIQUE(_xlfn._xlws.FILTER(Table1[Color],Table1[Item]=$B220))),""))</f>
        <v/>
      </c>
      <c r="N220" s="4"/>
      <c r="O220" s="4"/>
      <c r="P220" s="4"/>
      <c r="Q220" s="4"/>
      <c r="R220" s="4"/>
      <c r="S220" s="4"/>
      <c r="T220" s="4"/>
      <c r="U220" s="4"/>
      <c r="V220" s="4"/>
      <c r="W220" s="4"/>
      <c r="X220" s="9"/>
      <c r="Y220" s="8"/>
      <c r="Z220" s="4" t="str" cm="1">
        <f t="array" ref="Z220">IF(OR(ISBLANK($C220),ISBLANK($B220)),"",IFERROR(TRANSPOSE(_xlfn.UNIQUE(_xlfn._xlws.FILTER(Table1[Size],(Table1[Item]=$B220)*(Table1[Color]=$C220)))),""))</f>
        <v/>
      </c>
      <c r="AA220" s="4"/>
      <c r="AB220" s="4"/>
      <c r="AC220" s="4"/>
      <c r="AD220" s="4"/>
      <c r="AE220" s="4"/>
      <c r="AF220" s="4"/>
      <c r="AG220" s="4"/>
      <c r="AH220" s="4"/>
      <c r="AI220" s="4"/>
      <c r="AJ220" s="4"/>
      <c r="AK220" s="9"/>
    </row>
    <row r="221" spans="1:37" x14ac:dyDescent="0.3">
      <c r="A221" s="11"/>
      <c r="B221" s="11"/>
      <c r="C221" s="11"/>
      <c r="D221" s="12"/>
      <c r="E221" s="12"/>
      <c r="F221" s="12"/>
      <c r="G221" s="13" t="str" cm="1">
        <f t="array" ref="G221">_xlfn.IFNA(IF(OR(ISBLANK($B221),$D221="",$C221=""),"",INDEX(Table1[Item Cost],MATCH(1,(Items!$B221=Table1[Item])*($C221=Table1[Color])*(Items!$D221=Table1[Size]),0))),"")</f>
        <v/>
      </c>
      <c r="H221" s="13" t="str">
        <f t="shared" si="7"/>
        <v/>
      </c>
      <c r="I221" s="13" t="str">
        <f>IF(COUNTA(Payments!$A$7:$A$154)=0,"",IF(ISBLANK($A221),"",IF(ISNA(MATCH($A221,Payments!$A$7:$A$154,0)),"🚫 No","✔ Yes")))</f>
        <v/>
      </c>
      <c r="J221" s="5" t="str">
        <f t="shared" si="6"/>
        <v/>
      </c>
      <c r="L221" s="8"/>
      <c r="M221" s="4" t="str" cm="1">
        <f t="array" ref="M221">IF(ISBLANK($B221),"",IFERROR(TRANSPOSE(_xlfn.UNIQUE(_xlfn._xlws.FILTER(Table1[Color],Table1[Item]=$B221))),""))</f>
        <v/>
      </c>
      <c r="N221" s="4"/>
      <c r="O221" s="4"/>
      <c r="P221" s="4"/>
      <c r="Q221" s="4"/>
      <c r="R221" s="4"/>
      <c r="S221" s="4"/>
      <c r="T221" s="4"/>
      <c r="U221" s="4"/>
      <c r="V221" s="4"/>
      <c r="W221" s="4"/>
      <c r="X221" s="9"/>
      <c r="Y221" s="8"/>
      <c r="Z221" s="4" t="str" cm="1">
        <f t="array" ref="Z221">IF(OR(ISBLANK($C221),ISBLANK($B221)),"",IFERROR(TRANSPOSE(_xlfn.UNIQUE(_xlfn._xlws.FILTER(Table1[Size],(Table1[Item]=$B221)*(Table1[Color]=$C221)))),""))</f>
        <v/>
      </c>
      <c r="AA221" s="4"/>
      <c r="AB221" s="4"/>
      <c r="AC221" s="4"/>
      <c r="AD221" s="4"/>
      <c r="AE221" s="4"/>
      <c r="AF221" s="4"/>
      <c r="AG221" s="4"/>
      <c r="AH221" s="4"/>
      <c r="AI221" s="4"/>
      <c r="AJ221" s="4"/>
      <c r="AK221" s="9"/>
    </row>
    <row r="222" spans="1:37" x14ac:dyDescent="0.3">
      <c r="A222" s="11"/>
      <c r="B222" s="11"/>
      <c r="C222" s="11"/>
      <c r="D222" s="12"/>
      <c r="E222" s="12"/>
      <c r="F222" s="12"/>
      <c r="G222" s="13" t="str" cm="1">
        <f t="array" ref="G222">_xlfn.IFNA(IF(OR(ISBLANK($B222),$D222="",$C222=""),"",INDEX(Table1[Item Cost],MATCH(1,(Items!$B222=Table1[Item])*($C222=Table1[Color])*(Items!$D222=Table1[Size]),0))),"")</f>
        <v/>
      </c>
      <c r="H222" s="13" t="str">
        <f t="shared" si="7"/>
        <v/>
      </c>
      <c r="I222" s="13" t="str">
        <f>IF(COUNTA(Payments!$A$7:$A$154)=0,"",IF(ISBLANK($A222),"",IF(ISNA(MATCH($A222,Payments!$A$7:$A$154,0)),"🚫 No","✔ Yes")))</f>
        <v/>
      </c>
      <c r="J222" s="5" t="str">
        <f t="shared" si="6"/>
        <v/>
      </c>
      <c r="L222" s="8"/>
      <c r="M222" s="4" t="str" cm="1">
        <f t="array" ref="M222">IF(ISBLANK($B222),"",IFERROR(TRANSPOSE(_xlfn.UNIQUE(_xlfn._xlws.FILTER(Table1[Color],Table1[Item]=$B222))),""))</f>
        <v/>
      </c>
      <c r="N222" s="4"/>
      <c r="O222" s="4"/>
      <c r="P222" s="4"/>
      <c r="Q222" s="4"/>
      <c r="R222" s="4"/>
      <c r="S222" s="4"/>
      <c r="T222" s="4"/>
      <c r="U222" s="4"/>
      <c r="V222" s="4"/>
      <c r="W222" s="4"/>
      <c r="X222" s="9"/>
      <c r="Y222" s="8"/>
      <c r="Z222" s="4" t="str" cm="1">
        <f t="array" ref="Z222">IF(OR(ISBLANK($C222),ISBLANK($B222)),"",IFERROR(TRANSPOSE(_xlfn.UNIQUE(_xlfn._xlws.FILTER(Table1[Size],(Table1[Item]=$B222)*(Table1[Color]=$C222)))),""))</f>
        <v/>
      </c>
      <c r="AA222" s="4"/>
      <c r="AB222" s="4"/>
      <c r="AC222" s="4"/>
      <c r="AD222" s="4"/>
      <c r="AE222" s="4"/>
      <c r="AF222" s="4"/>
      <c r="AG222" s="4"/>
      <c r="AH222" s="4"/>
      <c r="AI222" s="4"/>
      <c r="AJ222" s="4"/>
      <c r="AK222" s="9"/>
    </row>
    <row r="223" spans="1:37" x14ac:dyDescent="0.3">
      <c r="A223" s="11"/>
      <c r="B223" s="11"/>
      <c r="C223" s="11"/>
      <c r="D223" s="12"/>
      <c r="E223" s="12"/>
      <c r="F223" s="12"/>
      <c r="G223" s="13" t="str" cm="1">
        <f t="array" ref="G223">_xlfn.IFNA(IF(OR(ISBLANK($B223),$D223="",$C223=""),"",INDEX(Table1[Item Cost],MATCH(1,(Items!$B223=Table1[Item])*($C223=Table1[Color])*(Items!$D223=Table1[Size]),0))),"")</f>
        <v/>
      </c>
      <c r="H223" s="13" t="str">
        <f t="shared" si="7"/>
        <v/>
      </c>
      <c r="I223" s="13" t="str">
        <f>IF(COUNTA(Payments!$A$7:$A$154)=0,"",IF(ISBLANK($A223),"",IF(ISNA(MATCH($A223,Payments!$A$7:$A$154,0)),"🚫 No","✔ Yes")))</f>
        <v/>
      </c>
      <c r="J223" s="5" t="str">
        <f t="shared" si="6"/>
        <v/>
      </c>
      <c r="L223" s="8"/>
      <c r="M223" s="4" t="str" cm="1">
        <f t="array" ref="M223">IF(ISBLANK($B223),"",IFERROR(TRANSPOSE(_xlfn.UNIQUE(_xlfn._xlws.FILTER(Table1[Color],Table1[Item]=$B223))),""))</f>
        <v/>
      </c>
      <c r="N223" s="4"/>
      <c r="O223" s="4"/>
      <c r="P223" s="4"/>
      <c r="Q223" s="4"/>
      <c r="R223" s="4"/>
      <c r="S223" s="4"/>
      <c r="T223" s="4"/>
      <c r="U223" s="4"/>
      <c r="V223" s="4"/>
      <c r="W223" s="4"/>
      <c r="X223" s="9"/>
      <c r="Y223" s="8"/>
      <c r="Z223" s="4" t="str" cm="1">
        <f t="array" ref="Z223">IF(OR(ISBLANK($C223),ISBLANK($B223)),"",IFERROR(TRANSPOSE(_xlfn.UNIQUE(_xlfn._xlws.FILTER(Table1[Size],(Table1[Item]=$B223)*(Table1[Color]=$C223)))),""))</f>
        <v/>
      </c>
      <c r="AA223" s="4"/>
      <c r="AB223" s="4"/>
      <c r="AC223" s="4"/>
      <c r="AD223" s="4"/>
      <c r="AE223" s="4"/>
      <c r="AF223" s="4"/>
      <c r="AG223" s="4"/>
      <c r="AH223" s="4"/>
      <c r="AI223" s="4"/>
      <c r="AJ223" s="4"/>
      <c r="AK223" s="9"/>
    </row>
    <row r="224" spans="1:37" x14ac:dyDescent="0.3">
      <c r="A224" s="11"/>
      <c r="B224" s="11"/>
      <c r="C224" s="11"/>
      <c r="D224" s="12"/>
      <c r="E224" s="12"/>
      <c r="F224" s="12"/>
      <c r="G224" s="13" t="str" cm="1">
        <f t="array" ref="G224">_xlfn.IFNA(IF(OR(ISBLANK($B224),$D224="",$C224=""),"",INDEX(Table1[Item Cost],MATCH(1,(Items!$B224=Table1[Item])*($C224=Table1[Color])*(Items!$D224=Table1[Size]),0))),"")</f>
        <v/>
      </c>
      <c r="H224" s="13" t="str">
        <f t="shared" si="7"/>
        <v/>
      </c>
      <c r="I224" s="13" t="str">
        <f>IF(COUNTA(Payments!$A$7:$A$154)=0,"",IF(ISBLANK($A224),"",IF(ISNA(MATCH($A224,Payments!$A$7:$A$154,0)),"🚫 No","✔ Yes")))</f>
        <v/>
      </c>
      <c r="J224" s="5" t="str">
        <f t="shared" si="6"/>
        <v/>
      </c>
      <c r="L224" s="8"/>
      <c r="M224" s="4" t="str" cm="1">
        <f t="array" ref="M224">IF(ISBLANK($B224),"",IFERROR(TRANSPOSE(_xlfn.UNIQUE(_xlfn._xlws.FILTER(Table1[Color],Table1[Item]=$B224))),""))</f>
        <v/>
      </c>
      <c r="N224" s="4"/>
      <c r="O224" s="4"/>
      <c r="P224" s="4"/>
      <c r="Q224" s="4"/>
      <c r="R224" s="4"/>
      <c r="S224" s="4"/>
      <c r="T224" s="4"/>
      <c r="U224" s="4"/>
      <c r="V224" s="4"/>
      <c r="W224" s="4"/>
      <c r="X224" s="9"/>
      <c r="Y224" s="8"/>
      <c r="Z224" s="4" t="str" cm="1">
        <f t="array" ref="Z224">IF(OR(ISBLANK($C224),ISBLANK($B224)),"",IFERROR(TRANSPOSE(_xlfn.UNIQUE(_xlfn._xlws.FILTER(Table1[Size],(Table1[Item]=$B224)*(Table1[Color]=$C224)))),""))</f>
        <v/>
      </c>
      <c r="AA224" s="4"/>
      <c r="AB224" s="4"/>
      <c r="AC224" s="4"/>
      <c r="AD224" s="4"/>
      <c r="AE224" s="4"/>
      <c r="AF224" s="4"/>
      <c r="AG224" s="4"/>
      <c r="AH224" s="4"/>
      <c r="AI224" s="4"/>
      <c r="AJ224" s="4"/>
      <c r="AK224" s="9"/>
    </row>
    <row r="225" spans="1:37" x14ac:dyDescent="0.3">
      <c r="A225" s="11"/>
      <c r="B225" s="11"/>
      <c r="C225" s="11"/>
      <c r="D225" s="12"/>
      <c r="E225" s="12"/>
      <c r="F225" s="12"/>
      <c r="G225" s="13" t="str" cm="1">
        <f t="array" ref="G225">_xlfn.IFNA(IF(OR(ISBLANK($B225),$D225="",$C225=""),"",INDEX(Table1[Item Cost],MATCH(1,(Items!$B225=Table1[Item])*($C225=Table1[Color])*(Items!$D225=Table1[Size]),0))),"")</f>
        <v/>
      </c>
      <c r="H225" s="13" t="str">
        <f t="shared" si="7"/>
        <v/>
      </c>
      <c r="I225" s="13" t="str">
        <f>IF(COUNTA(Payments!$A$7:$A$154)=0,"",IF(ISBLANK($A225),"",IF(ISNA(MATCH($A225,Payments!$A$7:$A$154,0)),"🚫 No","✔ Yes")))</f>
        <v/>
      </c>
      <c r="J225" s="5" t="str">
        <f t="shared" si="6"/>
        <v/>
      </c>
      <c r="L225" s="8"/>
      <c r="M225" s="4" t="str" cm="1">
        <f t="array" ref="M225">IF(ISBLANK($B225),"",IFERROR(TRANSPOSE(_xlfn.UNIQUE(_xlfn._xlws.FILTER(Table1[Color],Table1[Item]=$B225))),""))</f>
        <v/>
      </c>
      <c r="N225" s="4"/>
      <c r="O225" s="4"/>
      <c r="P225" s="4"/>
      <c r="Q225" s="4"/>
      <c r="R225" s="4"/>
      <c r="S225" s="4"/>
      <c r="T225" s="4"/>
      <c r="U225" s="4"/>
      <c r="V225" s="4"/>
      <c r="W225" s="4"/>
      <c r="X225" s="9"/>
      <c r="Y225" s="8"/>
      <c r="Z225" s="4" t="str" cm="1">
        <f t="array" ref="Z225">IF(OR(ISBLANK($C225),ISBLANK($B225)),"",IFERROR(TRANSPOSE(_xlfn.UNIQUE(_xlfn._xlws.FILTER(Table1[Size],(Table1[Item]=$B225)*(Table1[Color]=$C225)))),""))</f>
        <v/>
      </c>
      <c r="AA225" s="4"/>
      <c r="AB225" s="4"/>
      <c r="AC225" s="4"/>
      <c r="AD225" s="4"/>
      <c r="AE225" s="4"/>
      <c r="AF225" s="4"/>
      <c r="AG225" s="4"/>
      <c r="AH225" s="4"/>
      <c r="AI225" s="4"/>
      <c r="AJ225" s="4"/>
      <c r="AK225" s="9"/>
    </row>
    <row r="226" spans="1:37" x14ac:dyDescent="0.3">
      <c r="A226" s="11"/>
      <c r="B226" s="11"/>
      <c r="C226" s="11"/>
      <c r="D226" s="12"/>
      <c r="E226" s="12"/>
      <c r="F226" s="12"/>
      <c r="G226" s="13" t="str" cm="1">
        <f t="array" ref="G226">_xlfn.IFNA(IF(OR(ISBLANK($B226),$D226="",$C226=""),"",INDEX(Table1[Item Cost],MATCH(1,(Items!$B226=Table1[Item])*($C226=Table1[Color])*(Items!$D226=Table1[Size]),0))),"")</f>
        <v/>
      </c>
      <c r="H226" s="13" t="str">
        <f t="shared" si="7"/>
        <v/>
      </c>
      <c r="I226" s="13" t="str">
        <f>IF(COUNTA(Payments!$A$7:$A$154)=0,"",IF(ISBLANK($A226),"",IF(ISNA(MATCH($A226,Payments!$A$7:$A$154,0)),"🚫 No","✔ Yes")))</f>
        <v/>
      </c>
      <c r="J226" s="5" t="str">
        <f t="shared" si="6"/>
        <v/>
      </c>
      <c r="L226" s="8"/>
      <c r="M226" s="4" t="str" cm="1">
        <f t="array" ref="M226">IF(ISBLANK($B226),"",IFERROR(TRANSPOSE(_xlfn.UNIQUE(_xlfn._xlws.FILTER(Table1[Color],Table1[Item]=$B226))),""))</f>
        <v/>
      </c>
      <c r="N226" s="4"/>
      <c r="O226" s="4"/>
      <c r="P226" s="4"/>
      <c r="Q226" s="4"/>
      <c r="R226" s="4"/>
      <c r="S226" s="4"/>
      <c r="T226" s="4"/>
      <c r="U226" s="4"/>
      <c r="V226" s="4"/>
      <c r="W226" s="4"/>
      <c r="X226" s="9"/>
      <c r="Y226" s="8"/>
      <c r="Z226" s="4" t="str" cm="1">
        <f t="array" ref="Z226">IF(OR(ISBLANK($C226),ISBLANK($B226)),"",IFERROR(TRANSPOSE(_xlfn.UNIQUE(_xlfn._xlws.FILTER(Table1[Size],(Table1[Item]=$B226)*(Table1[Color]=$C226)))),""))</f>
        <v/>
      </c>
      <c r="AA226" s="4"/>
      <c r="AB226" s="4"/>
      <c r="AC226" s="4"/>
      <c r="AD226" s="4"/>
      <c r="AE226" s="4"/>
      <c r="AF226" s="4"/>
      <c r="AG226" s="4"/>
      <c r="AH226" s="4"/>
      <c r="AI226" s="4"/>
      <c r="AJ226" s="4"/>
      <c r="AK226" s="9"/>
    </row>
    <row r="227" spans="1:37" x14ac:dyDescent="0.3">
      <c r="A227" s="11"/>
      <c r="B227" s="11"/>
      <c r="C227" s="11"/>
      <c r="D227" s="12"/>
      <c r="E227" s="12"/>
      <c r="F227" s="12"/>
      <c r="G227" s="13" t="str" cm="1">
        <f t="array" ref="G227">_xlfn.IFNA(IF(OR(ISBLANK($B227),$D227="",$C227=""),"",INDEX(Table1[Item Cost],MATCH(1,(Items!$B227=Table1[Item])*($C227=Table1[Color])*(Items!$D227=Table1[Size]),0))),"")</f>
        <v/>
      </c>
      <c r="H227" s="13" t="str">
        <f t="shared" si="7"/>
        <v/>
      </c>
      <c r="I227" s="13" t="str">
        <f>IF(COUNTA(Payments!$A$7:$A$154)=0,"",IF(ISBLANK($A227),"",IF(ISNA(MATCH($A227,Payments!$A$7:$A$154,0)),"🚫 No","✔ Yes")))</f>
        <v/>
      </c>
      <c r="J227" s="5" t="str">
        <f t="shared" si="6"/>
        <v/>
      </c>
      <c r="L227" s="8"/>
      <c r="M227" s="4" t="str" cm="1">
        <f t="array" ref="M227">IF(ISBLANK($B227),"",IFERROR(TRANSPOSE(_xlfn.UNIQUE(_xlfn._xlws.FILTER(Table1[Color],Table1[Item]=$B227))),""))</f>
        <v/>
      </c>
      <c r="N227" s="4"/>
      <c r="O227" s="4"/>
      <c r="P227" s="4"/>
      <c r="Q227" s="4"/>
      <c r="R227" s="4"/>
      <c r="S227" s="4"/>
      <c r="T227" s="4"/>
      <c r="U227" s="4"/>
      <c r="V227" s="4"/>
      <c r="W227" s="4"/>
      <c r="X227" s="9"/>
      <c r="Y227" s="8"/>
      <c r="Z227" s="4" t="str" cm="1">
        <f t="array" ref="Z227">IF(OR(ISBLANK($C227),ISBLANK($B227)),"",IFERROR(TRANSPOSE(_xlfn.UNIQUE(_xlfn._xlws.FILTER(Table1[Size],(Table1[Item]=$B227)*(Table1[Color]=$C227)))),""))</f>
        <v/>
      </c>
      <c r="AA227" s="4"/>
      <c r="AB227" s="4"/>
      <c r="AC227" s="4"/>
      <c r="AD227" s="4"/>
      <c r="AE227" s="4"/>
      <c r="AF227" s="4"/>
      <c r="AG227" s="4"/>
      <c r="AH227" s="4"/>
      <c r="AI227" s="4"/>
      <c r="AJ227" s="4"/>
      <c r="AK227" s="9"/>
    </row>
    <row r="228" spans="1:37" x14ac:dyDescent="0.3">
      <c r="A228" s="11"/>
      <c r="B228" s="11"/>
      <c r="C228" s="11"/>
      <c r="D228" s="12"/>
      <c r="E228" s="12"/>
      <c r="F228" s="12"/>
      <c r="G228" s="13" t="str" cm="1">
        <f t="array" ref="G228">_xlfn.IFNA(IF(OR(ISBLANK($B228),$D228="",$C228=""),"",INDEX(Table1[Item Cost],MATCH(1,(Items!$B228=Table1[Item])*($C228=Table1[Color])*(Items!$D228=Table1[Size]),0))),"")</f>
        <v/>
      </c>
      <c r="H228" s="13" t="str">
        <f t="shared" si="7"/>
        <v/>
      </c>
      <c r="I228" s="13" t="str">
        <f>IF(COUNTA(Payments!$A$7:$A$154)=0,"",IF(ISBLANK($A228),"",IF(ISNA(MATCH($A228,Payments!$A$7:$A$154,0)),"🚫 No","✔ Yes")))</f>
        <v/>
      </c>
      <c r="J228" s="5" t="str">
        <f t="shared" si="6"/>
        <v/>
      </c>
      <c r="L228" s="8"/>
      <c r="M228" s="4" t="str" cm="1">
        <f t="array" ref="M228">IF(ISBLANK($B228),"",IFERROR(TRANSPOSE(_xlfn.UNIQUE(_xlfn._xlws.FILTER(Table1[Color],Table1[Item]=$B228))),""))</f>
        <v/>
      </c>
      <c r="N228" s="4"/>
      <c r="O228" s="4"/>
      <c r="P228" s="4"/>
      <c r="Q228" s="4"/>
      <c r="R228" s="4"/>
      <c r="S228" s="4"/>
      <c r="T228" s="4"/>
      <c r="U228" s="4"/>
      <c r="V228" s="4"/>
      <c r="W228" s="4"/>
      <c r="X228" s="9"/>
      <c r="Y228" s="8"/>
      <c r="Z228" s="4" t="str" cm="1">
        <f t="array" ref="Z228">IF(OR(ISBLANK($C228),ISBLANK($B228)),"",IFERROR(TRANSPOSE(_xlfn.UNIQUE(_xlfn._xlws.FILTER(Table1[Size],(Table1[Item]=$B228)*(Table1[Color]=$C228)))),""))</f>
        <v/>
      </c>
      <c r="AA228" s="4"/>
      <c r="AB228" s="4"/>
      <c r="AC228" s="4"/>
      <c r="AD228" s="4"/>
      <c r="AE228" s="4"/>
      <c r="AF228" s="4"/>
      <c r="AG228" s="4"/>
      <c r="AH228" s="4"/>
      <c r="AI228" s="4"/>
      <c r="AJ228" s="4"/>
      <c r="AK228" s="9"/>
    </row>
    <row r="229" spans="1:37" x14ac:dyDescent="0.3">
      <c r="A229" s="11"/>
      <c r="B229" s="11"/>
      <c r="C229" s="11"/>
      <c r="D229" s="12"/>
      <c r="E229" s="12"/>
      <c r="F229" s="12"/>
      <c r="G229" s="13" t="str" cm="1">
        <f t="array" ref="G229">_xlfn.IFNA(IF(OR(ISBLANK($B229),$D229="",$C229=""),"",INDEX(Table1[Item Cost],MATCH(1,(Items!$B229=Table1[Item])*($C229=Table1[Color])*(Items!$D229=Table1[Size]),0))),"")</f>
        <v/>
      </c>
      <c r="H229" s="13" t="str">
        <f t="shared" si="7"/>
        <v/>
      </c>
      <c r="I229" s="13" t="str">
        <f>IF(COUNTA(Payments!$A$7:$A$154)=0,"",IF(ISBLANK($A229),"",IF(ISNA(MATCH($A229,Payments!$A$7:$A$154,0)),"🚫 No","✔ Yes")))</f>
        <v/>
      </c>
      <c r="J229" s="5" t="str">
        <f t="shared" si="6"/>
        <v/>
      </c>
      <c r="L229" s="8"/>
      <c r="M229" s="4" t="str" cm="1">
        <f t="array" ref="M229">IF(ISBLANK($B229),"",IFERROR(TRANSPOSE(_xlfn.UNIQUE(_xlfn._xlws.FILTER(Table1[Color],Table1[Item]=$B229))),""))</f>
        <v/>
      </c>
      <c r="N229" s="4"/>
      <c r="O229" s="4"/>
      <c r="P229" s="4"/>
      <c r="Q229" s="4"/>
      <c r="R229" s="4"/>
      <c r="S229" s="4"/>
      <c r="T229" s="4"/>
      <c r="U229" s="4"/>
      <c r="V229" s="4"/>
      <c r="W229" s="4"/>
      <c r="X229" s="9"/>
      <c r="Y229" s="8"/>
      <c r="Z229" s="4" t="str" cm="1">
        <f t="array" ref="Z229">IF(OR(ISBLANK($C229),ISBLANK($B229)),"",IFERROR(TRANSPOSE(_xlfn.UNIQUE(_xlfn._xlws.FILTER(Table1[Size],(Table1[Item]=$B229)*(Table1[Color]=$C229)))),""))</f>
        <v/>
      </c>
      <c r="AA229" s="4"/>
      <c r="AB229" s="4"/>
      <c r="AC229" s="4"/>
      <c r="AD229" s="4"/>
      <c r="AE229" s="4"/>
      <c r="AF229" s="4"/>
      <c r="AG229" s="4"/>
      <c r="AH229" s="4"/>
      <c r="AI229" s="4"/>
      <c r="AJ229" s="4"/>
      <c r="AK229" s="9"/>
    </row>
    <row r="230" spans="1:37" x14ac:dyDescent="0.3">
      <c r="A230" s="11"/>
      <c r="B230" s="11"/>
      <c r="C230" s="11"/>
      <c r="D230" s="12"/>
      <c r="E230" s="12"/>
      <c r="F230" s="12"/>
      <c r="G230" s="13" t="str" cm="1">
        <f t="array" ref="G230">_xlfn.IFNA(IF(OR(ISBLANK($B230),$D230="",$C230=""),"",INDEX(Table1[Item Cost],MATCH(1,(Items!$B230=Table1[Item])*($C230=Table1[Color])*(Items!$D230=Table1[Size]),0))),"")</f>
        <v/>
      </c>
      <c r="H230" s="13" t="str">
        <f t="shared" si="7"/>
        <v/>
      </c>
      <c r="I230" s="13" t="str">
        <f>IF(COUNTA(Payments!$A$7:$A$154)=0,"",IF(ISBLANK($A230),"",IF(ISNA(MATCH($A230,Payments!$A$7:$A$154,0)),"🚫 No","✔ Yes")))</f>
        <v/>
      </c>
      <c r="J230" s="5" t="str">
        <f t="shared" si="6"/>
        <v/>
      </c>
      <c r="L230" s="8"/>
      <c r="M230" s="4" t="str" cm="1">
        <f t="array" ref="M230">IF(ISBLANK($B230),"",IFERROR(TRANSPOSE(_xlfn.UNIQUE(_xlfn._xlws.FILTER(Table1[Color],Table1[Item]=$B230))),""))</f>
        <v/>
      </c>
      <c r="N230" s="4"/>
      <c r="O230" s="4"/>
      <c r="P230" s="4"/>
      <c r="Q230" s="4"/>
      <c r="R230" s="4"/>
      <c r="S230" s="4"/>
      <c r="T230" s="4"/>
      <c r="U230" s="4"/>
      <c r="V230" s="4"/>
      <c r="W230" s="4"/>
      <c r="X230" s="9"/>
      <c r="Y230" s="8"/>
      <c r="Z230" s="4" t="str" cm="1">
        <f t="array" ref="Z230">IF(OR(ISBLANK($C230),ISBLANK($B230)),"",IFERROR(TRANSPOSE(_xlfn.UNIQUE(_xlfn._xlws.FILTER(Table1[Size],(Table1[Item]=$B230)*(Table1[Color]=$C230)))),""))</f>
        <v/>
      </c>
      <c r="AA230" s="4"/>
      <c r="AB230" s="4"/>
      <c r="AC230" s="4"/>
      <c r="AD230" s="4"/>
      <c r="AE230" s="4"/>
      <c r="AF230" s="4"/>
      <c r="AG230" s="4"/>
      <c r="AH230" s="4"/>
      <c r="AI230" s="4"/>
      <c r="AJ230" s="4"/>
      <c r="AK230" s="9"/>
    </row>
    <row r="231" spans="1:37" x14ac:dyDescent="0.3">
      <c r="A231" s="11"/>
      <c r="B231" s="11"/>
      <c r="C231" s="11"/>
      <c r="D231" s="12"/>
      <c r="E231" s="12"/>
      <c r="F231" s="12"/>
      <c r="G231" s="13" t="str" cm="1">
        <f t="array" ref="G231">_xlfn.IFNA(IF(OR(ISBLANK($B231),$D231="",$C231=""),"",INDEX(Table1[Item Cost],MATCH(1,(Items!$B231=Table1[Item])*($C231=Table1[Color])*(Items!$D231=Table1[Size]),0))),"")</f>
        <v/>
      </c>
      <c r="H231" s="13" t="str">
        <f t="shared" si="7"/>
        <v/>
      </c>
      <c r="I231" s="13" t="str">
        <f>IF(COUNTA(Payments!$A$7:$A$154)=0,"",IF(ISBLANK($A231),"",IF(ISNA(MATCH($A231,Payments!$A$7:$A$154,0)),"🚫 No","✔ Yes")))</f>
        <v/>
      </c>
      <c r="J231" s="5" t="str">
        <f t="shared" si="6"/>
        <v/>
      </c>
      <c r="L231" s="8"/>
      <c r="M231" s="4" t="str" cm="1">
        <f t="array" ref="M231">IF(ISBLANK($B231),"",IFERROR(TRANSPOSE(_xlfn.UNIQUE(_xlfn._xlws.FILTER(Table1[Color],Table1[Item]=$B231))),""))</f>
        <v/>
      </c>
      <c r="N231" s="4"/>
      <c r="O231" s="4"/>
      <c r="P231" s="4"/>
      <c r="Q231" s="4"/>
      <c r="R231" s="4"/>
      <c r="S231" s="4"/>
      <c r="T231" s="4"/>
      <c r="U231" s="4"/>
      <c r="V231" s="4"/>
      <c r="W231" s="4"/>
      <c r="X231" s="9"/>
      <c r="Y231" s="8"/>
      <c r="Z231" s="4" t="str" cm="1">
        <f t="array" ref="Z231">IF(OR(ISBLANK($C231),ISBLANK($B231)),"",IFERROR(TRANSPOSE(_xlfn.UNIQUE(_xlfn._xlws.FILTER(Table1[Size],(Table1[Item]=$B231)*(Table1[Color]=$C231)))),""))</f>
        <v/>
      </c>
      <c r="AA231" s="4"/>
      <c r="AB231" s="4"/>
      <c r="AC231" s="4"/>
      <c r="AD231" s="4"/>
      <c r="AE231" s="4"/>
      <c r="AF231" s="4"/>
      <c r="AG231" s="4"/>
      <c r="AH231" s="4"/>
      <c r="AI231" s="4"/>
      <c r="AJ231" s="4"/>
      <c r="AK231" s="9"/>
    </row>
    <row r="232" spans="1:37" x14ac:dyDescent="0.3">
      <c r="A232" s="11"/>
      <c r="B232" s="11"/>
      <c r="C232" s="11"/>
      <c r="D232" s="12"/>
      <c r="E232" s="12"/>
      <c r="F232" s="12"/>
      <c r="G232" s="13" t="str" cm="1">
        <f t="array" ref="G232">_xlfn.IFNA(IF(OR(ISBLANK($B232),$D232="",$C232=""),"",INDEX(Table1[Item Cost],MATCH(1,(Items!$B232=Table1[Item])*($C232=Table1[Color])*(Items!$D232=Table1[Size]),0))),"")</f>
        <v/>
      </c>
      <c r="H232" s="13" t="str">
        <f t="shared" si="7"/>
        <v/>
      </c>
      <c r="I232" s="13" t="str">
        <f>IF(COUNTA(Payments!$A$7:$A$154)=0,"",IF(ISBLANK($A232),"",IF(ISNA(MATCH($A232,Payments!$A$7:$A$154,0)),"🚫 No","✔ Yes")))</f>
        <v/>
      </c>
      <c r="J232" s="5" t="str">
        <f t="shared" si="6"/>
        <v/>
      </c>
      <c r="L232" s="8"/>
      <c r="M232" s="4" t="str" cm="1">
        <f t="array" ref="M232">IF(ISBLANK($B232),"",IFERROR(TRANSPOSE(_xlfn.UNIQUE(_xlfn._xlws.FILTER(Table1[Color],Table1[Item]=$B232))),""))</f>
        <v/>
      </c>
      <c r="N232" s="4"/>
      <c r="O232" s="4"/>
      <c r="P232" s="4"/>
      <c r="Q232" s="4"/>
      <c r="R232" s="4"/>
      <c r="S232" s="4"/>
      <c r="T232" s="4"/>
      <c r="U232" s="4"/>
      <c r="V232" s="4"/>
      <c r="W232" s="4"/>
      <c r="X232" s="9"/>
      <c r="Y232" s="8"/>
      <c r="Z232" s="4" t="str" cm="1">
        <f t="array" ref="Z232">IF(OR(ISBLANK($C232),ISBLANK($B232)),"",IFERROR(TRANSPOSE(_xlfn.UNIQUE(_xlfn._xlws.FILTER(Table1[Size],(Table1[Item]=$B232)*(Table1[Color]=$C232)))),""))</f>
        <v/>
      </c>
      <c r="AA232" s="4"/>
      <c r="AB232" s="4"/>
      <c r="AC232" s="4"/>
      <c r="AD232" s="4"/>
      <c r="AE232" s="4"/>
      <c r="AF232" s="4"/>
      <c r="AG232" s="4"/>
      <c r="AH232" s="4"/>
      <c r="AI232" s="4"/>
      <c r="AJ232" s="4"/>
      <c r="AK232" s="9"/>
    </row>
    <row r="233" spans="1:37" x14ac:dyDescent="0.3">
      <c r="A233" s="11"/>
      <c r="B233" s="11"/>
      <c r="C233" s="11"/>
      <c r="D233" s="12"/>
      <c r="E233" s="12"/>
      <c r="F233" s="12"/>
      <c r="G233" s="13" t="str" cm="1">
        <f t="array" ref="G233">_xlfn.IFNA(IF(OR(ISBLANK($B233),$D233="",$C233=""),"",INDEX(Table1[Item Cost],MATCH(1,(Items!$B233=Table1[Item])*($C233=Table1[Color])*(Items!$D233=Table1[Size]),0))),"")</f>
        <v/>
      </c>
      <c r="H233" s="13" t="str">
        <f t="shared" si="7"/>
        <v/>
      </c>
      <c r="I233" s="13" t="str">
        <f>IF(COUNTA(Payments!$A$7:$A$154)=0,"",IF(ISBLANK($A233),"",IF(ISNA(MATCH($A233,Payments!$A$7:$A$154,0)),"🚫 No","✔ Yes")))</f>
        <v/>
      </c>
      <c r="J233" s="5" t="str">
        <f t="shared" si="6"/>
        <v/>
      </c>
      <c r="L233" s="8"/>
      <c r="M233" s="4" t="str" cm="1">
        <f t="array" ref="M233">IF(ISBLANK($B233),"",IFERROR(TRANSPOSE(_xlfn.UNIQUE(_xlfn._xlws.FILTER(Table1[Color],Table1[Item]=$B233))),""))</f>
        <v/>
      </c>
      <c r="N233" s="4"/>
      <c r="O233" s="4"/>
      <c r="P233" s="4"/>
      <c r="Q233" s="4"/>
      <c r="R233" s="4"/>
      <c r="S233" s="4"/>
      <c r="T233" s="4"/>
      <c r="U233" s="4"/>
      <c r="V233" s="4"/>
      <c r="W233" s="4"/>
      <c r="X233" s="9"/>
      <c r="Y233" s="8"/>
      <c r="Z233" s="4" t="str" cm="1">
        <f t="array" ref="Z233">IF(OR(ISBLANK($C233),ISBLANK($B233)),"",IFERROR(TRANSPOSE(_xlfn.UNIQUE(_xlfn._xlws.FILTER(Table1[Size],(Table1[Item]=$B233)*(Table1[Color]=$C233)))),""))</f>
        <v/>
      </c>
      <c r="AA233" s="4"/>
      <c r="AB233" s="4"/>
      <c r="AC233" s="4"/>
      <c r="AD233" s="4"/>
      <c r="AE233" s="4"/>
      <c r="AF233" s="4"/>
      <c r="AG233" s="4"/>
      <c r="AH233" s="4"/>
      <c r="AI233" s="4"/>
      <c r="AJ233" s="4"/>
      <c r="AK233" s="9"/>
    </row>
    <row r="234" spans="1:37" x14ac:dyDescent="0.3">
      <c r="A234" s="11"/>
      <c r="B234" s="11"/>
      <c r="C234" s="11"/>
      <c r="D234" s="12"/>
      <c r="E234" s="12"/>
      <c r="F234" s="12"/>
      <c r="G234" s="13" t="str" cm="1">
        <f t="array" ref="G234">_xlfn.IFNA(IF(OR(ISBLANK($B234),$D234="",$C234=""),"",INDEX(Table1[Item Cost],MATCH(1,(Items!$B234=Table1[Item])*($C234=Table1[Color])*(Items!$D234=Table1[Size]),0))),"")</f>
        <v/>
      </c>
      <c r="H234" s="13" t="str">
        <f t="shared" si="7"/>
        <v/>
      </c>
      <c r="I234" s="13" t="str">
        <f>IF(COUNTA(Payments!$A$7:$A$154)=0,"",IF(ISBLANK($A234),"",IF(ISNA(MATCH($A234,Payments!$A$7:$A$154,0)),"🚫 No","✔ Yes")))</f>
        <v/>
      </c>
      <c r="J234" s="5" t="str">
        <f t="shared" si="6"/>
        <v/>
      </c>
      <c r="L234" s="8"/>
      <c r="M234" s="4" t="str" cm="1">
        <f t="array" ref="M234">IF(ISBLANK($B234),"",IFERROR(TRANSPOSE(_xlfn.UNIQUE(_xlfn._xlws.FILTER(Table1[Color],Table1[Item]=$B234))),""))</f>
        <v/>
      </c>
      <c r="N234" s="4"/>
      <c r="O234" s="4"/>
      <c r="P234" s="4"/>
      <c r="Q234" s="4"/>
      <c r="R234" s="4"/>
      <c r="S234" s="4"/>
      <c r="T234" s="4"/>
      <c r="U234" s="4"/>
      <c r="V234" s="4"/>
      <c r="W234" s="4"/>
      <c r="X234" s="9"/>
      <c r="Y234" s="8"/>
      <c r="Z234" s="4" t="str" cm="1">
        <f t="array" ref="Z234">IF(OR(ISBLANK($C234),ISBLANK($B234)),"",IFERROR(TRANSPOSE(_xlfn.UNIQUE(_xlfn._xlws.FILTER(Table1[Size],(Table1[Item]=$B234)*(Table1[Color]=$C234)))),""))</f>
        <v/>
      </c>
      <c r="AA234" s="4"/>
      <c r="AB234" s="4"/>
      <c r="AC234" s="4"/>
      <c r="AD234" s="4"/>
      <c r="AE234" s="4"/>
      <c r="AF234" s="4"/>
      <c r="AG234" s="4"/>
      <c r="AH234" s="4"/>
      <c r="AI234" s="4"/>
      <c r="AJ234" s="4"/>
      <c r="AK234" s="9"/>
    </row>
    <row r="235" spans="1:37" x14ac:dyDescent="0.3">
      <c r="A235" s="11"/>
      <c r="B235" s="11"/>
      <c r="C235" s="11"/>
      <c r="D235" s="12"/>
      <c r="E235" s="12"/>
      <c r="F235" s="12"/>
      <c r="G235" s="13" t="str" cm="1">
        <f t="array" ref="G235">_xlfn.IFNA(IF(OR(ISBLANK($B235),$D235="",$C235=""),"",INDEX(Table1[Item Cost],MATCH(1,(Items!$B235=Table1[Item])*($C235=Table1[Color])*(Items!$D235=Table1[Size]),0))),"")</f>
        <v/>
      </c>
      <c r="H235" s="13" t="str">
        <f t="shared" si="7"/>
        <v/>
      </c>
      <c r="I235" s="13" t="str">
        <f>IF(COUNTA(Payments!$A$7:$A$154)=0,"",IF(ISBLANK($A235),"",IF(ISNA(MATCH($A235,Payments!$A$7:$A$154,0)),"🚫 No","✔ Yes")))</f>
        <v/>
      </c>
      <c r="J235" s="5" t="str">
        <f t="shared" si="6"/>
        <v/>
      </c>
      <c r="L235" s="8"/>
      <c r="M235" s="4" t="str" cm="1">
        <f t="array" ref="M235">IF(ISBLANK($B235),"",IFERROR(TRANSPOSE(_xlfn.UNIQUE(_xlfn._xlws.FILTER(Table1[Color],Table1[Item]=$B235))),""))</f>
        <v/>
      </c>
      <c r="N235" s="4"/>
      <c r="O235" s="4"/>
      <c r="P235" s="4"/>
      <c r="Q235" s="4"/>
      <c r="R235" s="4"/>
      <c r="S235" s="4"/>
      <c r="T235" s="4"/>
      <c r="U235" s="4"/>
      <c r="V235" s="4"/>
      <c r="W235" s="4"/>
      <c r="X235" s="9"/>
      <c r="Y235" s="8"/>
      <c r="Z235" s="4" t="str" cm="1">
        <f t="array" ref="Z235">IF(OR(ISBLANK($C235),ISBLANK($B235)),"",IFERROR(TRANSPOSE(_xlfn.UNIQUE(_xlfn._xlws.FILTER(Table1[Size],(Table1[Item]=$B235)*(Table1[Color]=$C235)))),""))</f>
        <v/>
      </c>
      <c r="AA235" s="4"/>
      <c r="AB235" s="4"/>
      <c r="AC235" s="4"/>
      <c r="AD235" s="4"/>
      <c r="AE235" s="4"/>
      <c r="AF235" s="4"/>
      <c r="AG235" s="4"/>
      <c r="AH235" s="4"/>
      <c r="AI235" s="4"/>
      <c r="AJ235" s="4"/>
      <c r="AK235" s="9"/>
    </row>
    <row r="236" spans="1:37" x14ac:dyDescent="0.3">
      <c r="A236" s="11"/>
      <c r="B236" s="11"/>
      <c r="C236" s="11"/>
      <c r="D236" s="12"/>
      <c r="E236" s="12"/>
      <c r="F236" s="12"/>
      <c r="G236" s="13" t="str" cm="1">
        <f t="array" ref="G236">_xlfn.IFNA(IF(OR(ISBLANK($B236),$D236="",$C236=""),"",INDEX(Table1[Item Cost],MATCH(1,(Items!$B236=Table1[Item])*($C236=Table1[Color])*(Items!$D236=Table1[Size]),0))),"")</f>
        <v/>
      </c>
      <c r="H236" s="13" t="str">
        <f t="shared" si="7"/>
        <v/>
      </c>
      <c r="I236" s="13" t="str">
        <f>IF(COUNTA(Payments!$A$7:$A$154)=0,"",IF(ISBLANK($A236),"",IF(ISNA(MATCH($A236,Payments!$A$7:$A$154,0)),"🚫 No","✔ Yes")))</f>
        <v/>
      </c>
      <c r="J236" s="5" t="str">
        <f t="shared" si="6"/>
        <v/>
      </c>
      <c r="L236" s="8"/>
      <c r="M236" s="4" t="str" cm="1">
        <f t="array" ref="M236">IF(ISBLANK($B236),"",IFERROR(TRANSPOSE(_xlfn.UNIQUE(_xlfn._xlws.FILTER(Table1[Color],Table1[Item]=$B236))),""))</f>
        <v/>
      </c>
      <c r="N236" s="4"/>
      <c r="O236" s="4"/>
      <c r="P236" s="4"/>
      <c r="Q236" s="4"/>
      <c r="R236" s="4"/>
      <c r="S236" s="4"/>
      <c r="T236" s="4"/>
      <c r="U236" s="4"/>
      <c r="V236" s="4"/>
      <c r="W236" s="4"/>
      <c r="X236" s="9"/>
      <c r="Y236" s="8"/>
      <c r="Z236" s="4" t="str" cm="1">
        <f t="array" ref="Z236">IF(OR(ISBLANK($C236),ISBLANK($B236)),"",IFERROR(TRANSPOSE(_xlfn.UNIQUE(_xlfn._xlws.FILTER(Table1[Size],(Table1[Item]=$B236)*(Table1[Color]=$C236)))),""))</f>
        <v/>
      </c>
      <c r="AA236" s="4"/>
      <c r="AB236" s="4"/>
      <c r="AC236" s="4"/>
      <c r="AD236" s="4"/>
      <c r="AE236" s="4"/>
      <c r="AF236" s="4"/>
      <c r="AG236" s="4"/>
      <c r="AH236" s="4"/>
      <c r="AI236" s="4"/>
      <c r="AJ236" s="4"/>
      <c r="AK236" s="9"/>
    </row>
    <row r="237" spans="1:37" x14ac:dyDescent="0.3">
      <c r="A237" s="11"/>
      <c r="B237" s="11"/>
      <c r="C237" s="11"/>
      <c r="D237" s="12"/>
      <c r="E237" s="12"/>
      <c r="F237" s="12"/>
      <c r="G237" s="13" t="str" cm="1">
        <f t="array" ref="G237">_xlfn.IFNA(IF(OR(ISBLANK($B237),$D237="",$C237=""),"",INDEX(Table1[Item Cost],MATCH(1,(Items!$B237=Table1[Item])*($C237=Table1[Color])*(Items!$D237=Table1[Size]),0))),"")</f>
        <v/>
      </c>
      <c r="H237" s="13" t="str">
        <f t="shared" si="7"/>
        <v/>
      </c>
      <c r="I237" s="13" t="str">
        <f>IF(COUNTA(Payments!$A$7:$A$154)=0,"",IF(ISBLANK($A237),"",IF(ISNA(MATCH($A237,Payments!$A$7:$A$154,0)),"🚫 No","✔ Yes")))</f>
        <v/>
      </c>
      <c r="J237" s="5" t="str">
        <f t="shared" si="6"/>
        <v/>
      </c>
      <c r="L237" s="8"/>
      <c r="M237" s="4" t="str" cm="1">
        <f t="array" ref="M237">IF(ISBLANK($B237),"",IFERROR(TRANSPOSE(_xlfn.UNIQUE(_xlfn._xlws.FILTER(Table1[Color],Table1[Item]=$B237))),""))</f>
        <v/>
      </c>
      <c r="N237" s="4"/>
      <c r="O237" s="4"/>
      <c r="P237" s="4"/>
      <c r="Q237" s="4"/>
      <c r="R237" s="4"/>
      <c r="S237" s="4"/>
      <c r="T237" s="4"/>
      <c r="U237" s="4"/>
      <c r="V237" s="4"/>
      <c r="W237" s="4"/>
      <c r="X237" s="9"/>
      <c r="Y237" s="8"/>
      <c r="Z237" s="4" t="str" cm="1">
        <f t="array" ref="Z237">IF(OR(ISBLANK($C237),ISBLANK($B237)),"",IFERROR(TRANSPOSE(_xlfn.UNIQUE(_xlfn._xlws.FILTER(Table1[Size],(Table1[Item]=$B237)*(Table1[Color]=$C237)))),""))</f>
        <v/>
      </c>
      <c r="AA237" s="4"/>
      <c r="AB237" s="4"/>
      <c r="AC237" s="4"/>
      <c r="AD237" s="4"/>
      <c r="AE237" s="4"/>
      <c r="AF237" s="4"/>
      <c r="AG237" s="4"/>
      <c r="AH237" s="4"/>
      <c r="AI237" s="4"/>
      <c r="AJ237" s="4"/>
      <c r="AK237" s="9"/>
    </row>
    <row r="238" spans="1:37" x14ac:dyDescent="0.3">
      <c r="A238" s="11"/>
      <c r="B238" s="11"/>
      <c r="C238" s="11"/>
      <c r="D238" s="12"/>
      <c r="E238" s="12"/>
      <c r="F238" s="12"/>
      <c r="G238" s="13" t="str" cm="1">
        <f t="array" ref="G238">_xlfn.IFNA(IF(OR(ISBLANK($B238),$D238="",$C238=""),"",INDEX(Table1[Item Cost],MATCH(1,(Items!$B238=Table1[Item])*($C238=Table1[Color])*(Items!$D238=Table1[Size]),0))),"")</f>
        <v/>
      </c>
      <c r="H238" s="13" t="str">
        <f t="shared" si="7"/>
        <v/>
      </c>
      <c r="I238" s="13" t="str">
        <f>IF(COUNTA(Payments!$A$7:$A$154)=0,"",IF(ISBLANK($A238),"",IF(ISNA(MATCH($A238,Payments!$A$7:$A$154,0)),"🚫 No","✔ Yes")))</f>
        <v/>
      </c>
      <c r="J238" s="5" t="str">
        <f t="shared" si="6"/>
        <v/>
      </c>
      <c r="L238" s="8"/>
      <c r="M238" s="4" t="str" cm="1">
        <f t="array" ref="M238">IF(ISBLANK($B238),"",IFERROR(TRANSPOSE(_xlfn.UNIQUE(_xlfn._xlws.FILTER(Table1[Color],Table1[Item]=$B238))),""))</f>
        <v/>
      </c>
      <c r="N238" s="4"/>
      <c r="O238" s="4"/>
      <c r="P238" s="4"/>
      <c r="Q238" s="4"/>
      <c r="R238" s="4"/>
      <c r="S238" s="4"/>
      <c r="T238" s="4"/>
      <c r="U238" s="4"/>
      <c r="V238" s="4"/>
      <c r="W238" s="4"/>
      <c r="X238" s="9"/>
      <c r="Y238" s="8"/>
      <c r="Z238" s="4" t="str" cm="1">
        <f t="array" ref="Z238">IF(OR(ISBLANK($C238),ISBLANK($B238)),"",IFERROR(TRANSPOSE(_xlfn.UNIQUE(_xlfn._xlws.FILTER(Table1[Size],(Table1[Item]=$B238)*(Table1[Color]=$C238)))),""))</f>
        <v/>
      </c>
      <c r="AA238" s="4"/>
      <c r="AB238" s="4"/>
      <c r="AC238" s="4"/>
      <c r="AD238" s="4"/>
      <c r="AE238" s="4"/>
      <c r="AF238" s="4"/>
      <c r="AG238" s="4"/>
      <c r="AH238" s="4"/>
      <c r="AI238" s="4"/>
      <c r="AJ238" s="4"/>
      <c r="AK238" s="9"/>
    </row>
    <row r="239" spans="1:37" x14ac:dyDescent="0.3">
      <c r="A239" s="11"/>
      <c r="B239" s="11"/>
      <c r="C239" s="11"/>
      <c r="D239" s="12"/>
      <c r="E239" s="12"/>
      <c r="F239" s="12"/>
      <c r="G239" s="13" t="str" cm="1">
        <f t="array" ref="G239">_xlfn.IFNA(IF(OR(ISBLANK($B239),$D239="",$C239=""),"",INDEX(Table1[Item Cost],MATCH(1,(Items!$B239=Table1[Item])*($C239=Table1[Color])*(Items!$D239=Table1[Size]),0))),"")</f>
        <v/>
      </c>
      <c r="H239" s="13" t="str">
        <f t="shared" si="7"/>
        <v/>
      </c>
      <c r="I239" s="13" t="str">
        <f>IF(COUNTA(Payments!$A$7:$A$154)=0,"",IF(ISBLANK($A239),"",IF(ISNA(MATCH($A239,Payments!$A$7:$A$154,0)),"🚫 No","✔ Yes")))</f>
        <v/>
      </c>
      <c r="J239" s="5" t="str">
        <f t="shared" si="6"/>
        <v/>
      </c>
      <c r="L239" s="8"/>
      <c r="M239" s="4" t="str" cm="1">
        <f t="array" ref="M239">IF(ISBLANK($B239),"",IFERROR(TRANSPOSE(_xlfn.UNIQUE(_xlfn._xlws.FILTER(Table1[Color],Table1[Item]=$B239))),""))</f>
        <v/>
      </c>
      <c r="N239" s="4"/>
      <c r="O239" s="4"/>
      <c r="P239" s="4"/>
      <c r="Q239" s="4"/>
      <c r="R239" s="4"/>
      <c r="S239" s="4"/>
      <c r="T239" s="4"/>
      <c r="U239" s="4"/>
      <c r="V239" s="4"/>
      <c r="W239" s="4"/>
      <c r="X239" s="9"/>
      <c r="Y239" s="8"/>
      <c r="Z239" s="4" t="str" cm="1">
        <f t="array" ref="Z239">IF(OR(ISBLANK($C239),ISBLANK($B239)),"",IFERROR(TRANSPOSE(_xlfn.UNIQUE(_xlfn._xlws.FILTER(Table1[Size],(Table1[Item]=$B239)*(Table1[Color]=$C239)))),""))</f>
        <v/>
      </c>
      <c r="AA239" s="4"/>
      <c r="AB239" s="4"/>
      <c r="AC239" s="4"/>
      <c r="AD239" s="4"/>
      <c r="AE239" s="4"/>
      <c r="AF239" s="4"/>
      <c r="AG239" s="4"/>
      <c r="AH239" s="4"/>
      <c r="AI239" s="4"/>
      <c r="AJ239" s="4"/>
      <c r="AK239" s="9"/>
    </row>
    <row r="240" spans="1:37" x14ac:dyDescent="0.3">
      <c r="A240" s="11"/>
      <c r="B240" s="11"/>
      <c r="C240" s="11"/>
      <c r="D240" s="12"/>
      <c r="E240" s="12"/>
      <c r="F240" s="12"/>
      <c r="G240" s="13" t="str" cm="1">
        <f t="array" ref="G240">_xlfn.IFNA(IF(OR(ISBLANK($B240),$D240="",$C240=""),"",INDEX(Table1[Item Cost],MATCH(1,(Items!$B240=Table1[Item])*($C240=Table1[Color])*(Items!$D240=Table1[Size]),0))),"")</f>
        <v/>
      </c>
      <c r="H240" s="13" t="str">
        <f t="shared" si="7"/>
        <v/>
      </c>
      <c r="I240" s="13" t="str">
        <f>IF(COUNTA(Payments!$A$7:$A$154)=0,"",IF(ISBLANK($A240),"",IF(ISNA(MATCH($A240,Payments!$A$7:$A$154,0)),"🚫 No","✔ Yes")))</f>
        <v/>
      </c>
      <c r="J240" s="5" t="str">
        <f t="shared" si="6"/>
        <v/>
      </c>
      <c r="L240" s="8"/>
      <c r="M240" s="4" t="str" cm="1">
        <f t="array" ref="M240">IF(ISBLANK($B240),"",IFERROR(TRANSPOSE(_xlfn.UNIQUE(_xlfn._xlws.FILTER(Table1[Color],Table1[Item]=$B240))),""))</f>
        <v/>
      </c>
      <c r="N240" s="4"/>
      <c r="O240" s="4"/>
      <c r="P240" s="4"/>
      <c r="Q240" s="4"/>
      <c r="R240" s="4"/>
      <c r="S240" s="4"/>
      <c r="T240" s="4"/>
      <c r="U240" s="4"/>
      <c r="V240" s="4"/>
      <c r="W240" s="4"/>
      <c r="X240" s="9"/>
      <c r="Y240" s="8"/>
      <c r="Z240" s="4" t="str" cm="1">
        <f t="array" ref="Z240">IF(OR(ISBLANK($C240),ISBLANK($B240)),"",IFERROR(TRANSPOSE(_xlfn.UNIQUE(_xlfn._xlws.FILTER(Table1[Size],(Table1[Item]=$B240)*(Table1[Color]=$C240)))),""))</f>
        <v/>
      </c>
      <c r="AA240" s="4"/>
      <c r="AB240" s="4"/>
      <c r="AC240" s="4"/>
      <c r="AD240" s="4"/>
      <c r="AE240" s="4"/>
      <c r="AF240" s="4"/>
      <c r="AG240" s="4"/>
      <c r="AH240" s="4"/>
      <c r="AI240" s="4"/>
      <c r="AJ240" s="4"/>
      <c r="AK240" s="9"/>
    </row>
    <row r="241" spans="1:37" x14ac:dyDescent="0.3">
      <c r="A241" s="11"/>
      <c r="B241" s="11"/>
      <c r="C241" s="11"/>
      <c r="D241" s="12"/>
      <c r="E241" s="12"/>
      <c r="F241" s="12"/>
      <c r="G241" s="13" t="str" cm="1">
        <f t="array" ref="G241">_xlfn.IFNA(IF(OR(ISBLANK($B241),$D241="",$C241=""),"",INDEX(Table1[Item Cost],MATCH(1,(Items!$B241=Table1[Item])*($C241=Table1[Color])*(Items!$D241=Table1[Size]),0))),"")</f>
        <v/>
      </c>
      <c r="H241" s="13" t="str">
        <f t="shared" si="7"/>
        <v/>
      </c>
      <c r="I241" s="13" t="str">
        <f>IF(COUNTA(Payments!$A$7:$A$154)=0,"",IF(ISBLANK($A241),"",IF(ISNA(MATCH($A241,Payments!$A$7:$A$154,0)),"🚫 No","✔ Yes")))</f>
        <v/>
      </c>
      <c r="J241" s="5" t="str">
        <f t="shared" si="6"/>
        <v/>
      </c>
      <c r="L241" s="8"/>
      <c r="M241" s="4" t="str" cm="1">
        <f t="array" ref="M241">IF(ISBLANK($B241),"",IFERROR(TRANSPOSE(_xlfn.UNIQUE(_xlfn._xlws.FILTER(Table1[Color],Table1[Item]=$B241))),""))</f>
        <v/>
      </c>
      <c r="N241" s="4"/>
      <c r="O241" s="4"/>
      <c r="P241" s="4"/>
      <c r="Q241" s="4"/>
      <c r="R241" s="4"/>
      <c r="S241" s="4"/>
      <c r="T241" s="4"/>
      <c r="U241" s="4"/>
      <c r="V241" s="4"/>
      <c r="W241" s="4"/>
      <c r="X241" s="9"/>
      <c r="Y241" s="8"/>
      <c r="Z241" s="4" t="str" cm="1">
        <f t="array" ref="Z241">IF(OR(ISBLANK($C241),ISBLANK($B241)),"",IFERROR(TRANSPOSE(_xlfn.UNIQUE(_xlfn._xlws.FILTER(Table1[Size],(Table1[Item]=$B241)*(Table1[Color]=$C241)))),""))</f>
        <v/>
      </c>
      <c r="AA241" s="4"/>
      <c r="AB241" s="4"/>
      <c r="AC241" s="4"/>
      <c r="AD241" s="4"/>
      <c r="AE241" s="4"/>
      <c r="AF241" s="4"/>
      <c r="AG241" s="4"/>
      <c r="AH241" s="4"/>
      <c r="AI241" s="4"/>
      <c r="AJ241" s="4"/>
      <c r="AK241" s="9"/>
    </row>
    <row r="242" spans="1:37" x14ac:dyDescent="0.3">
      <c r="A242" s="11"/>
      <c r="B242" s="11"/>
      <c r="C242" s="11"/>
      <c r="D242" s="12"/>
      <c r="E242" s="12"/>
      <c r="F242" s="12"/>
      <c r="G242" s="13" t="str" cm="1">
        <f t="array" ref="G242">_xlfn.IFNA(IF(OR(ISBLANK($B242),$D242="",$C242=""),"",INDEX(Table1[Item Cost],MATCH(1,(Items!$B242=Table1[Item])*($C242=Table1[Color])*(Items!$D242=Table1[Size]),0))),"")</f>
        <v/>
      </c>
      <c r="H242" s="13" t="str">
        <f t="shared" si="7"/>
        <v/>
      </c>
      <c r="I242" s="13" t="str">
        <f>IF(COUNTA(Payments!$A$7:$A$154)=0,"",IF(ISBLANK($A242),"",IF(ISNA(MATCH($A242,Payments!$A$7:$A$154,0)),"🚫 No","✔ Yes")))</f>
        <v/>
      </c>
      <c r="J242" s="5" t="str">
        <f t="shared" si="6"/>
        <v/>
      </c>
      <c r="L242" s="8"/>
      <c r="M242" s="4" t="str" cm="1">
        <f t="array" ref="M242">IF(ISBLANK($B242),"",IFERROR(TRANSPOSE(_xlfn.UNIQUE(_xlfn._xlws.FILTER(Table1[Color],Table1[Item]=$B242))),""))</f>
        <v/>
      </c>
      <c r="N242" s="4"/>
      <c r="O242" s="4"/>
      <c r="P242" s="4"/>
      <c r="Q242" s="4"/>
      <c r="R242" s="4"/>
      <c r="S242" s="4"/>
      <c r="T242" s="4"/>
      <c r="U242" s="4"/>
      <c r="V242" s="4"/>
      <c r="W242" s="4"/>
      <c r="X242" s="9"/>
      <c r="Y242" s="8"/>
      <c r="Z242" s="4" t="str" cm="1">
        <f t="array" ref="Z242">IF(OR(ISBLANK($C242),ISBLANK($B242)),"",IFERROR(TRANSPOSE(_xlfn.UNIQUE(_xlfn._xlws.FILTER(Table1[Size],(Table1[Item]=$B242)*(Table1[Color]=$C242)))),""))</f>
        <v/>
      </c>
      <c r="AA242" s="4"/>
      <c r="AB242" s="4"/>
      <c r="AC242" s="4"/>
      <c r="AD242" s="4"/>
      <c r="AE242" s="4"/>
      <c r="AF242" s="4"/>
      <c r="AG242" s="4"/>
      <c r="AH242" s="4"/>
      <c r="AI242" s="4"/>
      <c r="AJ242" s="4"/>
      <c r="AK242" s="9"/>
    </row>
    <row r="243" spans="1:37" x14ac:dyDescent="0.3">
      <c r="A243" s="11"/>
      <c r="B243" s="11"/>
      <c r="C243" s="11"/>
      <c r="D243" s="12"/>
      <c r="E243" s="12"/>
      <c r="F243" s="12"/>
      <c r="G243" s="13" t="str" cm="1">
        <f t="array" ref="G243">_xlfn.IFNA(IF(OR(ISBLANK($B243),$D243="",$C243=""),"",INDEX(Table1[Item Cost],MATCH(1,(Items!$B243=Table1[Item])*($C243=Table1[Color])*(Items!$D243=Table1[Size]),0))),"")</f>
        <v/>
      </c>
      <c r="H243" s="13" t="str">
        <f t="shared" si="7"/>
        <v/>
      </c>
      <c r="I243" s="13" t="str">
        <f>IF(COUNTA(Payments!$A$7:$A$154)=0,"",IF(ISBLANK($A243),"",IF(ISNA(MATCH($A243,Payments!$A$7:$A$154,0)),"🚫 No","✔ Yes")))</f>
        <v/>
      </c>
      <c r="J243" s="5" t="str">
        <f t="shared" si="6"/>
        <v/>
      </c>
      <c r="L243" s="8"/>
      <c r="M243" s="4" t="str" cm="1">
        <f t="array" ref="M243">IF(ISBLANK($B243),"",IFERROR(TRANSPOSE(_xlfn.UNIQUE(_xlfn._xlws.FILTER(Table1[Color],Table1[Item]=$B243))),""))</f>
        <v/>
      </c>
      <c r="N243" s="4"/>
      <c r="O243" s="4"/>
      <c r="P243" s="4"/>
      <c r="Q243" s="4"/>
      <c r="R243" s="4"/>
      <c r="S243" s="4"/>
      <c r="T243" s="4"/>
      <c r="U243" s="4"/>
      <c r="V243" s="4"/>
      <c r="W243" s="4"/>
      <c r="X243" s="9"/>
      <c r="Y243" s="8"/>
      <c r="Z243" s="4" t="str" cm="1">
        <f t="array" ref="Z243">IF(OR(ISBLANK($C243),ISBLANK($B243)),"",IFERROR(TRANSPOSE(_xlfn.UNIQUE(_xlfn._xlws.FILTER(Table1[Size],(Table1[Item]=$B243)*(Table1[Color]=$C243)))),""))</f>
        <v/>
      </c>
      <c r="AA243" s="4"/>
      <c r="AB243" s="4"/>
      <c r="AC243" s="4"/>
      <c r="AD243" s="4"/>
      <c r="AE243" s="4"/>
      <c r="AF243" s="4"/>
      <c r="AG243" s="4"/>
      <c r="AH243" s="4"/>
      <c r="AI243" s="4"/>
      <c r="AJ243" s="4"/>
      <c r="AK243" s="9"/>
    </row>
    <row r="244" spans="1:37" x14ac:dyDescent="0.3">
      <c r="A244" s="11"/>
      <c r="B244" s="11"/>
      <c r="C244" s="11"/>
      <c r="D244" s="12"/>
      <c r="E244" s="12"/>
      <c r="F244" s="12"/>
      <c r="G244" s="13" t="str" cm="1">
        <f t="array" ref="G244">_xlfn.IFNA(IF(OR(ISBLANK($B244),$D244="",$C244=""),"",INDEX(Table1[Item Cost],MATCH(1,(Items!$B244=Table1[Item])*($C244=Table1[Color])*(Items!$D244=Table1[Size]),0))),"")</f>
        <v/>
      </c>
      <c r="H244" s="13" t="str">
        <f t="shared" si="7"/>
        <v/>
      </c>
      <c r="I244" s="13" t="str">
        <f>IF(COUNTA(Payments!$A$7:$A$154)=0,"",IF(ISBLANK($A244),"",IF(ISNA(MATCH($A244,Payments!$A$7:$A$154,0)),"🚫 No","✔ Yes")))</f>
        <v/>
      </c>
      <c r="J244" s="5" t="str">
        <f t="shared" si="6"/>
        <v/>
      </c>
      <c r="L244" s="8"/>
      <c r="M244" s="4" t="str" cm="1">
        <f t="array" ref="M244">IF(ISBLANK($B244),"",IFERROR(TRANSPOSE(_xlfn.UNIQUE(_xlfn._xlws.FILTER(Table1[Color],Table1[Item]=$B244))),""))</f>
        <v/>
      </c>
      <c r="N244" s="4"/>
      <c r="O244" s="4"/>
      <c r="P244" s="4"/>
      <c r="Q244" s="4"/>
      <c r="R244" s="4"/>
      <c r="S244" s="4"/>
      <c r="T244" s="4"/>
      <c r="U244" s="4"/>
      <c r="V244" s="4"/>
      <c r="W244" s="4"/>
      <c r="X244" s="9"/>
      <c r="Y244" s="8"/>
      <c r="Z244" s="4" t="str" cm="1">
        <f t="array" ref="Z244">IF(OR(ISBLANK($C244),ISBLANK($B244)),"",IFERROR(TRANSPOSE(_xlfn.UNIQUE(_xlfn._xlws.FILTER(Table1[Size],(Table1[Item]=$B244)*(Table1[Color]=$C244)))),""))</f>
        <v/>
      </c>
      <c r="AA244" s="4"/>
      <c r="AB244" s="4"/>
      <c r="AC244" s="4"/>
      <c r="AD244" s="4"/>
      <c r="AE244" s="4"/>
      <c r="AF244" s="4"/>
      <c r="AG244" s="4"/>
      <c r="AH244" s="4"/>
      <c r="AI244" s="4"/>
      <c r="AJ244" s="4"/>
      <c r="AK244" s="9"/>
    </row>
    <row r="245" spans="1:37" x14ac:dyDescent="0.3">
      <c r="A245" s="11"/>
      <c r="B245" s="11"/>
      <c r="C245" s="11"/>
      <c r="D245" s="12"/>
      <c r="E245" s="12"/>
      <c r="F245" s="12"/>
      <c r="G245" s="13" t="str" cm="1">
        <f t="array" ref="G245">_xlfn.IFNA(IF(OR(ISBLANK($B245),$D245="",$C245=""),"",INDEX(Table1[Item Cost],MATCH(1,(Items!$B245=Table1[Item])*($C245=Table1[Color])*(Items!$D245=Table1[Size]),0))),"")</f>
        <v/>
      </c>
      <c r="H245" s="13" t="str">
        <f t="shared" si="7"/>
        <v/>
      </c>
      <c r="I245" s="13" t="str">
        <f>IF(COUNTA(Payments!$A$7:$A$154)=0,"",IF(ISBLANK($A245),"",IF(ISNA(MATCH($A245,Payments!$A$7:$A$154,0)),"🚫 No","✔ Yes")))</f>
        <v/>
      </c>
      <c r="J245" s="5" t="str">
        <f t="shared" si="6"/>
        <v/>
      </c>
      <c r="L245" s="8"/>
      <c r="M245" s="4" t="str" cm="1">
        <f t="array" ref="M245">IF(ISBLANK($B245),"",IFERROR(TRANSPOSE(_xlfn.UNIQUE(_xlfn._xlws.FILTER(Table1[Color],Table1[Item]=$B245))),""))</f>
        <v/>
      </c>
      <c r="N245" s="4"/>
      <c r="O245" s="4"/>
      <c r="P245" s="4"/>
      <c r="Q245" s="4"/>
      <c r="R245" s="4"/>
      <c r="S245" s="4"/>
      <c r="T245" s="4"/>
      <c r="U245" s="4"/>
      <c r="V245" s="4"/>
      <c r="W245" s="4"/>
      <c r="X245" s="9"/>
      <c r="Y245" s="8"/>
      <c r="Z245" s="4" t="str" cm="1">
        <f t="array" ref="Z245">IF(OR(ISBLANK($C245),ISBLANK($B245)),"",IFERROR(TRANSPOSE(_xlfn.UNIQUE(_xlfn._xlws.FILTER(Table1[Size],(Table1[Item]=$B245)*(Table1[Color]=$C245)))),""))</f>
        <v/>
      </c>
      <c r="AA245" s="4"/>
      <c r="AB245" s="4"/>
      <c r="AC245" s="4"/>
      <c r="AD245" s="4"/>
      <c r="AE245" s="4"/>
      <c r="AF245" s="4"/>
      <c r="AG245" s="4"/>
      <c r="AH245" s="4"/>
      <c r="AI245" s="4"/>
      <c r="AJ245" s="4"/>
      <c r="AK245" s="9"/>
    </row>
    <row r="246" spans="1:37" x14ac:dyDescent="0.3">
      <c r="A246" s="11"/>
      <c r="B246" s="11"/>
      <c r="C246" s="11"/>
      <c r="D246" s="12"/>
      <c r="E246" s="12"/>
      <c r="F246" s="12"/>
      <c r="G246" s="13" t="str" cm="1">
        <f t="array" ref="G246">_xlfn.IFNA(IF(OR(ISBLANK($B246),$D246="",$C246=""),"",INDEX(Table1[Item Cost],MATCH(1,(Items!$B246=Table1[Item])*($C246=Table1[Color])*(Items!$D246=Table1[Size]),0))),"")</f>
        <v/>
      </c>
      <c r="H246" s="13" t="str">
        <f t="shared" si="7"/>
        <v/>
      </c>
      <c r="I246" s="13" t="str">
        <f>IF(COUNTA(Payments!$A$7:$A$154)=0,"",IF(ISBLANK($A246),"",IF(ISNA(MATCH($A246,Payments!$A$7:$A$154,0)),"🚫 No","✔ Yes")))</f>
        <v/>
      </c>
      <c r="J246" s="5" t="str">
        <f t="shared" si="6"/>
        <v/>
      </c>
      <c r="L246" s="8"/>
      <c r="M246" s="4" t="str" cm="1">
        <f t="array" ref="M246">IF(ISBLANK($B246),"",IFERROR(TRANSPOSE(_xlfn.UNIQUE(_xlfn._xlws.FILTER(Table1[Color],Table1[Item]=$B246))),""))</f>
        <v/>
      </c>
      <c r="N246" s="4"/>
      <c r="O246" s="4"/>
      <c r="P246" s="4"/>
      <c r="Q246" s="4"/>
      <c r="R246" s="4"/>
      <c r="S246" s="4"/>
      <c r="T246" s="4"/>
      <c r="U246" s="4"/>
      <c r="V246" s="4"/>
      <c r="W246" s="4"/>
      <c r="X246" s="9"/>
      <c r="Y246" s="8"/>
      <c r="Z246" s="4" t="str" cm="1">
        <f t="array" ref="Z246">IF(OR(ISBLANK($C246),ISBLANK($B246)),"",IFERROR(TRANSPOSE(_xlfn.UNIQUE(_xlfn._xlws.FILTER(Table1[Size],(Table1[Item]=$B246)*(Table1[Color]=$C246)))),""))</f>
        <v/>
      </c>
      <c r="AA246" s="4"/>
      <c r="AB246" s="4"/>
      <c r="AC246" s="4"/>
      <c r="AD246" s="4"/>
      <c r="AE246" s="4"/>
      <c r="AF246" s="4"/>
      <c r="AG246" s="4"/>
      <c r="AH246" s="4"/>
      <c r="AI246" s="4"/>
      <c r="AJ246" s="4"/>
      <c r="AK246" s="9"/>
    </row>
    <row r="247" spans="1:37" x14ac:dyDescent="0.3">
      <c r="A247" s="11"/>
      <c r="B247" s="11"/>
      <c r="C247" s="11"/>
      <c r="D247" s="12"/>
      <c r="E247" s="12"/>
      <c r="F247" s="12"/>
      <c r="G247" s="13" t="str" cm="1">
        <f t="array" ref="G247">_xlfn.IFNA(IF(OR(ISBLANK($B247),$D247="",$C247=""),"",INDEX(Table1[Item Cost],MATCH(1,(Items!$B247=Table1[Item])*($C247=Table1[Color])*(Items!$D247=Table1[Size]),0))),"")</f>
        <v/>
      </c>
      <c r="H247" s="13" t="str">
        <f t="shared" si="7"/>
        <v/>
      </c>
      <c r="I247" s="13" t="str">
        <f>IF(COUNTA(Payments!$A$7:$A$154)=0,"",IF(ISBLANK($A247),"",IF(ISNA(MATCH($A247,Payments!$A$7:$A$154,0)),"🚫 No","✔ Yes")))</f>
        <v/>
      </c>
      <c r="J247" s="5" t="str">
        <f t="shared" si="6"/>
        <v/>
      </c>
      <c r="L247" s="8"/>
      <c r="M247" s="4" t="str" cm="1">
        <f t="array" ref="M247">IF(ISBLANK($B247),"",IFERROR(TRANSPOSE(_xlfn.UNIQUE(_xlfn._xlws.FILTER(Table1[Color],Table1[Item]=$B247))),""))</f>
        <v/>
      </c>
      <c r="N247" s="4"/>
      <c r="O247" s="4"/>
      <c r="P247" s="4"/>
      <c r="Q247" s="4"/>
      <c r="R247" s="4"/>
      <c r="S247" s="4"/>
      <c r="T247" s="4"/>
      <c r="U247" s="4"/>
      <c r="V247" s="4"/>
      <c r="W247" s="4"/>
      <c r="X247" s="9"/>
      <c r="Y247" s="8"/>
      <c r="Z247" s="4" t="str" cm="1">
        <f t="array" ref="Z247">IF(OR(ISBLANK($C247),ISBLANK($B247)),"",IFERROR(TRANSPOSE(_xlfn.UNIQUE(_xlfn._xlws.FILTER(Table1[Size],(Table1[Item]=$B247)*(Table1[Color]=$C247)))),""))</f>
        <v/>
      </c>
      <c r="AA247" s="4"/>
      <c r="AB247" s="4"/>
      <c r="AC247" s="4"/>
      <c r="AD247" s="4"/>
      <c r="AE247" s="4"/>
      <c r="AF247" s="4"/>
      <c r="AG247" s="4"/>
      <c r="AH247" s="4"/>
      <c r="AI247" s="4"/>
      <c r="AJ247" s="4"/>
      <c r="AK247" s="9"/>
    </row>
    <row r="248" spans="1:37" x14ac:dyDescent="0.3">
      <c r="A248" s="11"/>
      <c r="B248" s="11"/>
      <c r="C248" s="11"/>
      <c r="D248" s="12"/>
      <c r="E248" s="12"/>
      <c r="F248" s="12"/>
      <c r="G248" s="13" t="str" cm="1">
        <f t="array" ref="G248">_xlfn.IFNA(IF(OR(ISBLANK($B248),$D248="",$C248=""),"",INDEX(Table1[Item Cost],MATCH(1,(Items!$B248=Table1[Item])*($C248=Table1[Color])*(Items!$D248=Table1[Size]),0))),"")</f>
        <v/>
      </c>
      <c r="H248" s="13" t="str">
        <f t="shared" si="7"/>
        <v/>
      </c>
      <c r="I248" s="13" t="str">
        <f>IF(COUNTA(Payments!$A$7:$A$154)=0,"",IF(ISBLANK($A248),"",IF(ISNA(MATCH($A248,Payments!$A$7:$A$154,0)),"🚫 No","✔ Yes")))</f>
        <v/>
      </c>
      <c r="J248" s="5" t="str">
        <f t="shared" si="6"/>
        <v/>
      </c>
      <c r="L248" s="8"/>
      <c r="M248" s="4" t="str" cm="1">
        <f t="array" ref="M248">IF(ISBLANK($B248),"",IFERROR(TRANSPOSE(_xlfn.UNIQUE(_xlfn._xlws.FILTER(Table1[Color],Table1[Item]=$B248))),""))</f>
        <v/>
      </c>
      <c r="N248" s="4"/>
      <c r="O248" s="4"/>
      <c r="P248" s="4"/>
      <c r="Q248" s="4"/>
      <c r="R248" s="4"/>
      <c r="S248" s="4"/>
      <c r="T248" s="4"/>
      <c r="U248" s="4"/>
      <c r="V248" s="4"/>
      <c r="W248" s="4"/>
      <c r="X248" s="9"/>
      <c r="Y248" s="8"/>
      <c r="Z248" s="4" t="str" cm="1">
        <f t="array" ref="Z248">IF(OR(ISBLANK($C248),ISBLANK($B248)),"",IFERROR(TRANSPOSE(_xlfn.UNIQUE(_xlfn._xlws.FILTER(Table1[Size],(Table1[Item]=$B248)*(Table1[Color]=$C248)))),""))</f>
        <v/>
      </c>
      <c r="AA248" s="4"/>
      <c r="AB248" s="4"/>
      <c r="AC248" s="4"/>
      <c r="AD248" s="4"/>
      <c r="AE248" s="4"/>
      <c r="AF248" s="4"/>
      <c r="AG248" s="4"/>
      <c r="AH248" s="4"/>
      <c r="AI248" s="4"/>
      <c r="AJ248" s="4"/>
      <c r="AK248" s="9"/>
    </row>
    <row r="249" spans="1:37" x14ac:dyDescent="0.3">
      <c r="A249" s="11"/>
      <c r="B249" s="11"/>
      <c r="C249" s="11"/>
      <c r="D249" s="12"/>
      <c r="E249" s="12"/>
      <c r="F249" s="12"/>
      <c r="G249" s="13" t="str" cm="1">
        <f t="array" ref="G249">_xlfn.IFNA(IF(OR(ISBLANK($B249),$D249="",$C249=""),"",INDEX(Table1[Item Cost],MATCH(1,(Items!$B249=Table1[Item])*($C249=Table1[Color])*(Items!$D249=Table1[Size]),0))),"")</f>
        <v/>
      </c>
      <c r="H249" s="13" t="str">
        <f t="shared" si="7"/>
        <v/>
      </c>
      <c r="I249" s="13" t="str">
        <f>IF(COUNTA(Payments!$A$7:$A$154)=0,"",IF(ISBLANK($A249),"",IF(ISNA(MATCH($A249,Payments!$A$7:$A$154,0)),"🚫 No","✔ Yes")))</f>
        <v/>
      </c>
      <c r="J249" s="5" t="str">
        <f t="shared" si="6"/>
        <v/>
      </c>
      <c r="L249" s="8"/>
      <c r="M249" s="4" t="str" cm="1">
        <f t="array" ref="M249">IF(ISBLANK($B249),"",IFERROR(TRANSPOSE(_xlfn.UNIQUE(_xlfn._xlws.FILTER(Table1[Color],Table1[Item]=$B249))),""))</f>
        <v/>
      </c>
      <c r="N249" s="4"/>
      <c r="O249" s="4"/>
      <c r="P249" s="4"/>
      <c r="Q249" s="4"/>
      <c r="R249" s="4"/>
      <c r="S249" s="4"/>
      <c r="T249" s="4"/>
      <c r="U249" s="4"/>
      <c r="V249" s="4"/>
      <c r="W249" s="4"/>
      <c r="X249" s="9"/>
      <c r="Y249" s="8"/>
      <c r="Z249" s="4" t="str" cm="1">
        <f t="array" ref="Z249">IF(OR(ISBLANK($C249),ISBLANK($B249)),"",IFERROR(TRANSPOSE(_xlfn.UNIQUE(_xlfn._xlws.FILTER(Table1[Size],(Table1[Item]=$B249)*(Table1[Color]=$C249)))),""))</f>
        <v/>
      </c>
      <c r="AA249" s="4"/>
      <c r="AB249" s="4"/>
      <c r="AC249" s="4"/>
      <c r="AD249" s="4"/>
      <c r="AE249" s="4"/>
      <c r="AF249" s="4"/>
      <c r="AG249" s="4"/>
      <c r="AH249" s="4"/>
      <c r="AI249" s="4"/>
      <c r="AJ249" s="4"/>
      <c r="AK249" s="9"/>
    </row>
    <row r="250" spans="1:37" x14ac:dyDescent="0.3">
      <c r="A250" s="11"/>
      <c r="B250" s="11"/>
      <c r="C250" s="11"/>
      <c r="D250" s="12"/>
      <c r="E250" s="12"/>
      <c r="F250" s="12"/>
      <c r="G250" s="13" t="str" cm="1">
        <f t="array" ref="G250">_xlfn.IFNA(IF(OR(ISBLANK($B250),$D250="",$C250=""),"",INDEX(Table1[Item Cost],MATCH(1,(Items!$B250=Table1[Item])*($C250=Table1[Color])*(Items!$D250=Table1[Size]),0))),"")</f>
        <v/>
      </c>
      <c r="H250" s="13" t="str">
        <f t="shared" si="7"/>
        <v/>
      </c>
      <c r="I250" s="13" t="str">
        <f>IF(COUNTA(Payments!$A$7:$A$154)=0,"",IF(ISBLANK($A250),"",IF(ISNA(MATCH($A250,Payments!$A$7:$A$154,0)),"🚫 No","✔ Yes")))</f>
        <v/>
      </c>
      <c r="J250" s="5" t="str">
        <f t="shared" si="6"/>
        <v/>
      </c>
      <c r="L250" s="8"/>
      <c r="M250" s="4" t="str" cm="1">
        <f t="array" ref="M250">IF(ISBLANK($B250),"",IFERROR(TRANSPOSE(_xlfn.UNIQUE(_xlfn._xlws.FILTER(Table1[Color],Table1[Item]=$B250))),""))</f>
        <v/>
      </c>
      <c r="N250" s="4"/>
      <c r="O250" s="4"/>
      <c r="P250" s="4"/>
      <c r="Q250" s="4"/>
      <c r="R250" s="4"/>
      <c r="S250" s="4"/>
      <c r="T250" s="4"/>
      <c r="U250" s="4"/>
      <c r="V250" s="4"/>
      <c r="W250" s="4"/>
      <c r="X250" s="9"/>
      <c r="Y250" s="8"/>
      <c r="Z250" s="4" t="str" cm="1">
        <f t="array" ref="Z250">IF(OR(ISBLANK($C250),ISBLANK($B250)),"",IFERROR(TRANSPOSE(_xlfn.UNIQUE(_xlfn._xlws.FILTER(Table1[Size],(Table1[Item]=$B250)*(Table1[Color]=$C250)))),""))</f>
        <v/>
      </c>
      <c r="AA250" s="4"/>
      <c r="AB250" s="4"/>
      <c r="AC250" s="4"/>
      <c r="AD250" s="4"/>
      <c r="AE250" s="4"/>
      <c r="AF250" s="4"/>
      <c r="AG250" s="4"/>
      <c r="AH250" s="4"/>
      <c r="AI250" s="4"/>
      <c r="AJ250" s="4"/>
      <c r="AK250" s="9"/>
    </row>
    <row r="251" spans="1:37" x14ac:dyDescent="0.3">
      <c r="A251" s="11"/>
      <c r="B251" s="11"/>
      <c r="C251" s="11"/>
      <c r="D251" s="12"/>
      <c r="E251" s="12"/>
      <c r="F251" s="12"/>
      <c r="G251" s="13" t="str" cm="1">
        <f t="array" ref="G251">_xlfn.IFNA(IF(OR(ISBLANK($B251),$D251="",$C251=""),"",INDEX(Table1[Item Cost],MATCH(1,(Items!$B251=Table1[Item])*($C251=Table1[Color])*(Items!$D251=Table1[Size]),0))),"")</f>
        <v/>
      </c>
      <c r="H251" s="13" t="str">
        <f t="shared" si="7"/>
        <v/>
      </c>
      <c r="I251" s="13" t="str">
        <f>IF(COUNTA(Payments!$A$7:$A$154)=0,"",IF(ISBLANK($A251),"",IF(ISNA(MATCH($A251,Payments!$A$7:$A$154,0)),"🚫 No","✔ Yes")))</f>
        <v/>
      </c>
      <c r="J251" s="5" t="str">
        <f t="shared" si="6"/>
        <v/>
      </c>
      <c r="L251" s="8"/>
      <c r="M251" s="4" t="str" cm="1">
        <f t="array" ref="M251">IF(ISBLANK($B251),"",IFERROR(TRANSPOSE(_xlfn.UNIQUE(_xlfn._xlws.FILTER(Table1[Color],Table1[Item]=$B251))),""))</f>
        <v/>
      </c>
      <c r="N251" s="4"/>
      <c r="O251" s="4"/>
      <c r="P251" s="4"/>
      <c r="Q251" s="4"/>
      <c r="R251" s="4"/>
      <c r="S251" s="4"/>
      <c r="T251" s="4"/>
      <c r="U251" s="4"/>
      <c r="V251" s="4"/>
      <c r="W251" s="4"/>
      <c r="X251" s="9"/>
      <c r="Y251" s="8"/>
      <c r="Z251" s="4" t="str" cm="1">
        <f t="array" ref="Z251">IF(OR(ISBLANK($C251),ISBLANK($B251)),"",IFERROR(TRANSPOSE(_xlfn.UNIQUE(_xlfn._xlws.FILTER(Table1[Size],(Table1[Item]=$B251)*(Table1[Color]=$C251)))),""))</f>
        <v/>
      </c>
      <c r="AA251" s="4"/>
      <c r="AB251" s="4"/>
      <c r="AC251" s="4"/>
      <c r="AD251" s="4"/>
      <c r="AE251" s="4"/>
      <c r="AF251" s="4"/>
      <c r="AG251" s="4"/>
      <c r="AH251" s="4"/>
      <c r="AI251" s="4"/>
      <c r="AJ251" s="4"/>
      <c r="AK251" s="9"/>
    </row>
    <row r="252" spans="1:37" x14ac:dyDescent="0.3">
      <c r="A252" s="11"/>
      <c r="B252" s="11"/>
      <c r="C252" s="11"/>
      <c r="D252" s="12"/>
      <c r="E252" s="12"/>
      <c r="F252" s="12"/>
      <c r="G252" s="13" t="str" cm="1">
        <f t="array" ref="G252">_xlfn.IFNA(IF(OR(ISBLANK($B252),$D252="",$C252=""),"",INDEX(Table1[Item Cost],MATCH(1,(Items!$B252=Table1[Item])*($C252=Table1[Color])*(Items!$D252=Table1[Size]),0))),"")</f>
        <v/>
      </c>
      <c r="H252" s="13" t="str">
        <f t="shared" si="7"/>
        <v/>
      </c>
      <c r="I252" s="13" t="str">
        <f>IF(COUNTA(Payments!$A$7:$A$154)=0,"",IF(ISBLANK($A252),"",IF(ISNA(MATCH($A252,Payments!$A$7:$A$154,0)),"🚫 No","✔ Yes")))</f>
        <v/>
      </c>
      <c r="J252" s="5" t="str">
        <f t="shared" si="6"/>
        <v/>
      </c>
      <c r="L252" s="8"/>
      <c r="M252" s="4" t="str" cm="1">
        <f t="array" ref="M252">IF(ISBLANK($B252),"",IFERROR(TRANSPOSE(_xlfn.UNIQUE(_xlfn._xlws.FILTER(Table1[Color],Table1[Item]=$B252))),""))</f>
        <v/>
      </c>
      <c r="N252" s="4"/>
      <c r="O252" s="4"/>
      <c r="P252" s="4"/>
      <c r="Q252" s="4"/>
      <c r="R252" s="4"/>
      <c r="S252" s="4"/>
      <c r="T252" s="4"/>
      <c r="U252" s="4"/>
      <c r="V252" s="4"/>
      <c r="W252" s="4"/>
      <c r="X252" s="9"/>
      <c r="Y252" s="8"/>
      <c r="Z252" s="4" t="str" cm="1">
        <f t="array" ref="Z252">IF(OR(ISBLANK($C252),ISBLANK($B252)),"",IFERROR(TRANSPOSE(_xlfn.UNIQUE(_xlfn._xlws.FILTER(Table1[Size],(Table1[Item]=$B252)*(Table1[Color]=$C252)))),""))</f>
        <v/>
      </c>
      <c r="AA252" s="4"/>
      <c r="AB252" s="4"/>
      <c r="AC252" s="4"/>
      <c r="AD252" s="4"/>
      <c r="AE252" s="4"/>
      <c r="AF252" s="4"/>
      <c r="AG252" s="4"/>
      <c r="AH252" s="4"/>
      <c r="AI252" s="4"/>
      <c r="AJ252" s="4"/>
      <c r="AK252" s="9"/>
    </row>
    <row r="253" spans="1:37" x14ac:dyDescent="0.3">
      <c r="A253" s="11"/>
      <c r="B253" s="11"/>
      <c r="C253" s="11"/>
      <c r="D253" s="12"/>
      <c r="E253" s="12"/>
      <c r="F253" s="12"/>
      <c r="G253" s="13" t="str" cm="1">
        <f t="array" ref="G253">_xlfn.IFNA(IF(OR(ISBLANK($B253),$D253="",$C253=""),"",INDEX(Table1[Item Cost],MATCH(1,(Items!$B253=Table1[Item])*($C253=Table1[Color])*(Items!$D253=Table1[Size]),0))),"")</f>
        <v/>
      </c>
      <c r="H253" s="13" t="str">
        <f t="shared" si="7"/>
        <v/>
      </c>
      <c r="I253" s="13" t="str">
        <f>IF(COUNTA(Payments!$A$7:$A$154)=0,"",IF(ISBLANK($A253),"",IF(ISNA(MATCH($A253,Payments!$A$7:$A$154,0)),"🚫 No","✔ Yes")))</f>
        <v/>
      </c>
      <c r="J253" s="5" t="str">
        <f t="shared" si="6"/>
        <v/>
      </c>
      <c r="L253" s="8"/>
      <c r="M253" s="4" t="str" cm="1">
        <f t="array" ref="M253">IF(ISBLANK($B253),"",IFERROR(TRANSPOSE(_xlfn.UNIQUE(_xlfn._xlws.FILTER(Table1[Color],Table1[Item]=$B253))),""))</f>
        <v/>
      </c>
      <c r="N253" s="4"/>
      <c r="O253" s="4"/>
      <c r="P253" s="4"/>
      <c r="Q253" s="4"/>
      <c r="R253" s="4"/>
      <c r="S253" s="4"/>
      <c r="T253" s="4"/>
      <c r="U253" s="4"/>
      <c r="V253" s="4"/>
      <c r="W253" s="4"/>
      <c r="X253" s="9"/>
      <c r="Y253" s="8"/>
      <c r="Z253" s="4" t="str" cm="1">
        <f t="array" ref="Z253">IF(OR(ISBLANK($C253),ISBLANK($B253)),"",IFERROR(TRANSPOSE(_xlfn.UNIQUE(_xlfn._xlws.FILTER(Table1[Size],(Table1[Item]=$B253)*(Table1[Color]=$C253)))),""))</f>
        <v/>
      </c>
      <c r="AA253" s="4"/>
      <c r="AB253" s="4"/>
      <c r="AC253" s="4"/>
      <c r="AD253" s="4"/>
      <c r="AE253" s="4"/>
      <c r="AF253" s="4"/>
      <c r="AG253" s="4"/>
      <c r="AH253" s="4"/>
      <c r="AI253" s="4"/>
      <c r="AJ253" s="4"/>
      <c r="AK253" s="9"/>
    </row>
    <row r="254" spans="1:37" x14ac:dyDescent="0.3">
      <c r="A254" s="11"/>
      <c r="B254" s="11"/>
      <c r="C254" s="11"/>
      <c r="D254" s="12"/>
      <c r="E254" s="12"/>
      <c r="F254" s="12"/>
      <c r="G254" s="13" t="str" cm="1">
        <f t="array" ref="G254">_xlfn.IFNA(IF(OR(ISBLANK($B254),$D254="",$C254=""),"",INDEX(Table1[Item Cost],MATCH(1,(Items!$B254=Table1[Item])*($C254=Table1[Color])*(Items!$D254=Table1[Size]),0))),"")</f>
        <v/>
      </c>
      <c r="H254" s="13" t="str">
        <f t="shared" si="7"/>
        <v/>
      </c>
      <c r="I254" s="13" t="str">
        <f>IF(COUNTA(Payments!$A$7:$A$154)=0,"",IF(ISBLANK($A254),"",IF(ISNA(MATCH($A254,Payments!$A$7:$A$154,0)),"🚫 No","✔ Yes")))</f>
        <v/>
      </c>
      <c r="J254" s="5" t="str">
        <f t="shared" si="6"/>
        <v/>
      </c>
      <c r="L254" s="8"/>
      <c r="M254" s="4" t="str" cm="1">
        <f t="array" ref="M254">IF(ISBLANK($B254),"",IFERROR(TRANSPOSE(_xlfn.UNIQUE(_xlfn._xlws.FILTER(Table1[Color],Table1[Item]=$B254))),""))</f>
        <v/>
      </c>
      <c r="N254" s="4"/>
      <c r="O254" s="4"/>
      <c r="P254" s="4"/>
      <c r="Q254" s="4"/>
      <c r="R254" s="4"/>
      <c r="S254" s="4"/>
      <c r="T254" s="4"/>
      <c r="U254" s="4"/>
      <c r="V254" s="4"/>
      <c r="W254" s="4"/>
      <c r="X254" s="9"/>
      <c r="Y254" s="8"/>
      <c r="Z254" s="4" t="str" cm="1">
        <f t="array" ref="Z254">IF(OR(ISBLANK($C254),ISBLANK($B254)),"",IFERROR(TRANSPOSE(_xlfn.UNIQUE(_xlfn._xlws.FILTER(Table1[Size],(Table1[Item]=$B254)*(Table1[Color]=$C254)))),""))</f>
        <v/>
      </c>
      <c r="AA254" s="4"/>
      <c r="AB254" s="4"/>
      <c r="AC254" s="4"/>
      <c r="AD254" s="4"/>
      <c r="AE254" s="4"/>
      <c r="AF254" s="4"/>
      <c r="AG254" s="4"/>
      <c r="AH254" s="4"/>
      <c r="AI254" s="4"/>
      <c r="AJ254" s="4"/>
      <c r="AK254" s="9"/>
    </row>
    <row r="255" spans="1:37" x14ac:dyDescent="0.3">
      <c r="A255" s="11"/>
      <c r="B255" s="11"/>
      <c r="C255" s="11"/>
      <c r="D255" s="12"/>
      <c r="E255" s="12"/>
      <c r="F255" s="12"/>
      <c r="G255" s="13" t="str" cm="1">
        <f t="array" ref="G255">_xlfn.IFNA(IF(OR(ISBLANK($B255),$D255="",$C255=""),"",INDEX(Table1[Item Cost],MATCH(1,(Items!$B255=Table1[Item])*($C255=Table1[Color])*(Items!$D255=Table1[Size]),0))),"")</f>
        <v/>
      </c>
      <c r="H255" s="13" t="str">
        <f t="shared" si="7"/>
        <v/>
      </c>
      <c r="I255" s="13" t="str">
        <f>IF(COUNTA(Payments!$A$7:$A$154)=0,"",IF(ISBLANK($A255),"",IF(ISNA(MATCH($A255,Payments!$A$7:$A$154,0)),"🚫 No","✔ Yes")))</f>
        <v/>
      </c>
      <c r="J255" s="5" t="str">
        <f t="shared" si="6"/>
        <v/>
      </c>
      <c r="L255" s="8"/>
      <c r="M255" s="4" t="str" cm="1">
        <f t="array" ref="M255">IF(ISBLANK($B255),"",IFERROR(TRANSPOSE(_xlfn.UNIQUE(_xlfn._xlws.FILTER(Table1[Color],Table1[Item]=$B255))),""))</f>
        <v/>
      </c>
      <c r="N255" s="4"/>
      <c r="O255" s="4"/>
      <c r="P255" s="4"/>
      <c r="Q255" s="4"/>
      <c r="R255" s="4"/>
      <c r="S255" s="4"/>
      <c r="T255" s="4"/>
      <c r="U255" s="4"/>
      <c r="V255" s="4"/>
      <c r="W255" s="4"/>
      <c r="X255" s="9"/>
      <c r="Y255" s="8"/>
      <c r="Z255" s="4" t="str" cm="1">
        <f t="array" ref="Z255">IF(OR(ISBLANK($C255),ISBLANK($B255)),"",IFERROR(TRANSPOSE(_xlfn.UNIQUE(_xlfn._xlws.FILTER(Table1[Size],(Table1[Item]=$B255)*(Table1[Color]=$C255)))),""))</f>
        <v/>
      </c>
      <c r="AA255" s="4"/>
      <c r="AB255" s="4"/>
      <c r="AC255" s="4"/>
      <c r="AD255" s="4"/>
      <c r="AE255" s="4"/>
      <c r="AF255" s="4"/>
      <c r="AG255" s="4"/>
      <c r="AH255" s="4"/>
      <c r="AI255" s="4"/>
      <c r="AJ255" s="4"/>
      <c r="AK255" s="9"/>
    </row>
    <row r="256" spans="1:37" x14ac:dyDescent="0.3">
      <c r="A256" s="11"/>
      <c r="B256" s="11"/>
      <c r="C256" s="11"/>
      <c r="D256" s="12"/>
      <c r="E256" s="12"/>
      <c r="F256" s="12"/>
      <c r="G256" s="13" t="str" cm="1">
        <f t="array" ref="G256">_xlfn.IFNA(IF(OR(ISBLANK($B256),$D256="",$C256=""),"",INDEX(Table1[Item Cost],MATCH(1,(Items!$B256=Table1[Item])*($C256=Table1[Color])*(Items!$D256=Table1[Size]),0))),"")</f>
        <v/>
      </c>
      <c r="H256" s="13" t="str">
        <f t="shared" si="7"/>
        <v/>
      </c>
      <c r="I256" s="13" t="str">
        <f>IF(COUNTA(Payments!$A$7:$A$154)=0,"",IF(ISBLANK($A256),"",IF(ISNA(MATCH($A256,Payments!$A$7:$A$154,0)),"🚫 No","✔ Yes")))</f>
        <v/>
      </c>
      <c r="J256" s="5" t="str">
        <f t="shared" si="6"/>
        <v/>
      </c>
      <c r="L256" s="8"/>
      <c r="M256" s="4" t="str" cm="1">
        <f t="array" ref="M256">IF(ISBLANK($B256),"",IFERROR(TRANSPOSE(_xlfn.UNIQUE(_xlfn._xlws.FILTER(Table1[Color],Table1[Item]=$B256))),""))</f>
        <v/>
      </c>
      <c r="N256" s="4"/>
      <c r="O256" s="4"/>
      <c r="P256" s="4"/>
      <c r="Q256" s="4"/>
      <c r="R256" s="4"/>
      <c r="S256" s="4"/>
      <c r="T256" s="4"/>
      <c r="U256" s="4"/>
      <c r="V256" s="4"/>
      <c r="W256" s="4"/>
      <c r="X256" s="9"/>
      <c r="Y256" s="8"/>
      <c r="Z256" s="4" t="str" cm="1">
        <f t="array" ref="Z256">IF(OR(ISBLANK($C256),ISBLANK($B256)),"",IFERROR(TRANSPOSE(_xlfn.UNIQUE(_xlfn._xlws.FILTER(Table1[Size],(Table1[Item]=$B256)*(Table1[Color]=$C256)))),""))</f>
        <v/>
      </c>
      <c r="AA256" s="4"/>
      <c r="AB256" s="4"/>
      <c r="AC256" s="4"/>
      <c r="AD256" s="4"/>
      <c r="AE256" s="4"/>
      <c r="AF256" s="4"/>
      <c r="AG256" s="4"/>
      <c r="AH256" s="4"/>
      <c r="AI256" s="4"/>
      <c r="AJ256" s="4"/>
      <c r="AK256" s="9"/>
    </row>
    <row r="257" spans="1:37" x14ac:dyDescent="0.3">
      <c r="A257" s="11"/>
      <c r="B257" s="11"/>
      <c r="C257" s="11"/>
      <c r="D257" s="12"/>
      <c r="E257" s="12"/>
      <c r="F257" s="12"/>
      <c r="G257" s="13" t="str" cm="1">
        <f t="array" ref="G257">_xlfn.IFNA(IF(OR(ISBLANK($B257),$D257="",$C257=""),"",INDEX(Table1[Item Cost],MATCH(1,(Items!$B257=Table1[Item])*($C257=Table1[Color])*(Items!$D257=Table1[Size]),0))),"")</f>
        <v/>
      </c>
      <c r="H257" s="13" t="str">
        <f t="shared" si="7"/>
        <v/>
      </c>
      <c r="I257" s="13" t="str">
        <f>IF(COUNTA(Payments!$A$7:$A$154)=0,"",IF(ISBLANK($A257),"",IF(ISNA(MATCH($A257,Payments!$A$7:$A$154,0)),"🚫 No","✔ Yes")))</f>
        <v/>
      </c>
      <c r="J257" s="5" t="str">
        <f t="shared" si="6"/>
        <v/>
      </c>
      <c r="L257" s="8"/>
      <c r="M257" s="4" t="str" cm="1">
        <f t="array" ref="M257">IF(ISBLANK($B257),"",IFERROR(TRANSPOSE(_xlfn.UNIQUE(_xlfn._xlws.FILTER(Table1[Color],Table1[Item]=$B257))),""))</f>
        <v/>
      </c>
      <c r="N257" s="4"/>
      <c r="O257" s="4"/>
      <c r="P257" s="4"/>
      <c r="Q257" s="4"/>
      <c r="R257" s="4"/>
      <c r="S257" s="4"/>
      <c r="T257" s="4"/>
      <c r="U257" s="4"/>
      <c r="V257" s="4"/>
      <c r="W257" s="4"/>
      <c r="X257" s="9"/>
      <c r="Y257" s="8"/>
      <c r="Z257" s="4" t="str" cm="1">
        <f t="array" ref="Z257">IF(OR(ISBLANK($C257),ISBLANK($B257)),"",IFERROR(TRANSPOSE(_xlfn.UNIQUE(_xlfn._xlws.FILTER(Table1[Size],(Table1[Item]=$B257)*(Table1[Color]=$C257)))),""))</f>
        <v/>
      </c>
      <c r="AA257" s="4"/>
      <c r="AB257" s="4"/>
      <c r="AC257" s="4"/>
      <c r="AD257" s="4"/>
      <c r="AE257" s="4"/>
      <c r="AF257" s="4"/>
      <c r="AG257" s="4"/>
      <c r="AH257" s="4"/>
      <c r="AI257" s="4"/>
      <c r="AJ257" s="4"/>
      <c r="AK257" s="9"/>
    </row>
    <row r="258" spans="1:37" x14ac:dyDescent="0.3">
      <c r="A258" s="11"/>
      <c r="B258" s="11"/>
      <c r="C258" s="11"/>
      <c r="D258" s="12"/>
      <c r="E258" s="12"/>
      <c r="F258" s="12"/>
      <c r="G258" s="13" t="str" cm="1">
        <f t="array" ref="G258">_xlfn.IFNA(IF(OR(ISBLANK($B258),$D258="",$C258=""),"",INDEX(Table1[Item Cost],MATCH(1,(Items!$B258=Table1[Item])*($C258=Table1[Color])*(Items!$D258=Table1[Size]),0))),"")</f>
        <v/>
      </c>
      <c r="H258" s="13" t="str">
        <f t="shared" si="7"/>
        <v/>
      </c>
      <c r="I258" s="13" t="str">
        <f>IF(COUNTA(Payments!$A$7:$A$154)=0,"",IF(ISBLANK($A258),"",IF(ISNA(MATCH($A258,Payments!$A$7:$A$154,0)),"🚫 No","✔ Yes")))</f>
        <v/>
      </c>
      <c r="J258" s="5" t="str">
        <f t="shared" si="6"/>
        <v/>
      </c>
      <c r="L258" s="8"/>
      <c r="M258" s="4" t="str" cm="1">
        <f t="array" ref="M258">IF(ISBLANK($B258),"",IFERROR(TRANSPOSE(_xlfn.UNIQUE(_xlfn._xlws.FILTER(Table1[Color],Table1[Item]=$B258))),""))</f>
        <v/>
      </c>
      <c r="N258" s="4"/>
      <c r="O258" s="4"/>
      <c r="P258" s="4"/>
      <c r="Q258" s="4"/>
      <c r="R258" s="4"/>
      <c r="S258" s="4"/>
      <c r="T258" s="4"/>
      <c r="U258" s="4"/>
      <c r="V258" s="4"/>
      <c r="W258" s="4"/>
      <c r="X258" s="9"/>
      <c r="Y258" s="8"/>
      <c r="Z258" s="4" t="str" cm="1">
        <f t="array" ref="Z258">IF(OR(ISBLANK($C258),ISBLANK($B258)),"",IFERROR(TRANSPOSE(_xlfn.UNIQUE(_xlfn._xlws.FILTER(Table1[Size],(Table1[Item]=$B258)*(Table1[Color]=$C258)))),""))</f>
        <v/>
      </c>
      <c r="AA258" s="4"/>
      <c r="AB258" s="4"/>
      <c r="AC258" s="4"/>
      <c r="AD258" s="4"/>
      <c r="AE258" s="4"/>
      <c r="AF258" s="4"/>
      <c r="AG258" s="4"/>
      <c r="AH258" s="4"/>
      <c r="AI258" s="4"/>
      <c r="AJ258" s="4"/>
      <c r="AK258" s="9"/>
    </row>
    <row r="259" spans="1:37" x14ac:dyDescent="0.3">
      <c r="A259" s="11"/>
      <c r="B259" s="11"/>
      <c r="C259" s="11"/>
      <c r="D259" s="12"/>
      <c r="E259" s="12"/>
      <c r="F259" s="12"/>
      <c r="G259" s="13" t="str" cm="1">
        <f t="array" ref="G259">_xlfn.IFNA(IF(OR(ISBLANK($B259),$D259="",$C259=""),"",INDEX(Table1[Item Cost],MATCH(1,(Items!$B259=Table1[Item])*($C259=Table1[Color])*(Items!$D259=Table1[Size]),0))),"")</f>
        <v/>
      </c>
      <c r="H259" s="13" t="str">
        <f t="shared" si="7"/>
        <v/>
      </c>
      <c r="I259" s="13" t="str">
        <f>IF(COUNTA(Payments!$A$7:$A$154)=0,"",IF(ISBLANK($A259),"",IF(ISNA(MATCH($A259,Payments!$A$7:$A$154,0)),"🚫 No","✔ Yes")))</f>
        <v/>
      </c>
      <c r="J259" s="5" t="str">
        <f t="shared" si="6"/>
        <v/>
      </c>
      <c r="L259" s="8"/>
      <c r="M259" s="4" t="str" cm="1">
        <f t="array" ref="M259">IF(ISBLANK($B259),"",IFERROR(TRANSPOSE(_xlfn.UNIQUE(_xlfn._xlws.FILTER(Table1[Color],Table1[Item]=$B259))),""))</f>
        <v/>
      </c>
      <c r="N259" s="4"/>
      <c r="O259" s="4"/>
      <c r="P259" s="4"/>
      <c r="Q259" s="4"/>
      <c r="R259" s="4"/>
      <c r="S259" s="4"/>
      <c r="T259" s="4"/>
      <c r="U259" s="4"/>
      <c r="V259" s="4"/>
      <c r="W259" s="4"/>
      <c r="X259" s="9"/>
      <c r="Y259" s="8"/>
      <c r="Z259" s="4" t="str" cm="1">
        <f t="array" ref="Z259">IF(OR(ISBLANK($C259),ISBLANK($B259)),"",IFERROR(TRANSPOSE(_xlfn.UNIQUE(_xlfn._xlws.FILTER(Table1[Size],(Table1[Item]=$B259)*(Table1[Color]=$C259)))),""))</f>
        <v/>
      </c>
      <c r="AA259" s="4"/>
      <c r="AB259" s="4"/>
      <c r="AC259" s="4"/>
      <c r="AD259" s="4"/>
      <c r="AE259" s="4"/>
      <c r="AF259" s="4"/>
      <c r="AG259" s="4"/>
      <c r="AH259" s="4"/>
      <c r="AI259" s="4"/>
      <c r="AJ259" s="4"/>
      <c r="AK259" s="9"/>
    </row>
    <row r="260" spans="1:37" x14ac:dyDescent="0.3">
      <c r="A260" s="11"/>
      <c r="B260" s="11"/>
      <c r="C260" s="11"/>
      <c r="D260" s="12"/>
      <c r="E260" s="12"/>
      <c r="F260" s="12"/>
      <c r="G260" s="13" t="str" cm="1">
        <f t="array" ref="G260">_xlfn.IFNA(IF(OR(ISBLANK($B260),$D260="",$C260=""),"",INDEX(Table1[Item Cost],MATCH(1,(Items!$B260=Table1[Item])*($C260=Table1[Color])*(Items!$D260=Table1[Size]),0))),"")</f>
        <v/>
      </c>
      <c r="H260" s="13" t="str">
        <f t="shared" si="7"/>
        <v/>
      </c>
      <c r="I260" s="13" t="str">
        <f>IF(COUNTA(Payments!$A$7:$A$154)=0,"",IF(ISBLANK($A260),"",IF(ISNA(MATCH($A260,Payments!$A$7:$A$154,0)),"🚫 No","✔ Yes")))</f>
        <v/>
      </c>
      <c r="J260" s="5" t="str">
        <f t="shared" si="6"/>
        <v/>
      </c>
      <c r="L260" s="8"/>
      <c r="M260" s="4" t="str" cm="1">
        <f t="array" ref="M260">IF(ISBLANK($B260),"",IFERROR(TRANSPOSE(_xlfn.UNIQUE(_xlfn._xlws.FILTER(Table1[Color],Table1[Item]=$B260))),""))</f>
        <v/>
      </c>
      <c r="N260" s="4"/>
      <c r="O260" s="4"/>
      <c r="P260" s="4"/>
      <c r="Q260" s="4"/>
      <c r="R260" s="4"/>
      <c r="S260" s="4"/>
      <c r="T260" s="4"/>
      <c r="U260" s="4"/>
      <c r="V260" s="4"/>
      <c r="W260" s="4"/>
      <c r="X260" s="9"/>
      <c r="Y260" s="8"/>
      <c r="Z260" s="4" t="str" cm="1">
        <f t="array" ref="Z260">IF(OR(ISBLANK($C260),ISBLANK($B260)),"",IFERROR(TRANSPOSE(_xlfn.UNIQUE(_xlfn._xlws.FILTER(Table1[Size],(Table1[Item]=$B260)*(Table1[Color]=$C260)))),""))</f>
        <v/>
      </c>
      <c r="AA260" s="4"/>
      <c r="AB260" s="4"/>
      <c r="AC260" s="4"/>
      <c r="AD260" s="4"/>
      <c r="AE260" s="4"/>
      <c r="AF260" s="4"/>
      <c r="AG260" s="4"/>
      <c r="AH260" s="4"/>
      <c r="AI260" s="4"/>
      <c r="AJ260" s="4"/>
      <c r="AK260" s="9"/>
    </row>
    <row r="261" spans="1:37" x14ac:dyDescent="0.3">
      <c r="A261" s="11"/>
      <c r="B261" s="11"/>
      <c r="C261" s="11"/>
      <c r="D261" s="12"/>
      <c r="E261" s="12"/>
      <c r="F261" s="12"/>
      <c r="G261" s="13" t="str" cm="1">
        <f t="array" ref="G261">_xlfn.IFNA(IF(OR(ISBLANK($B261),$D261="",$C261=""),"",INDEX(Table1[Item Cost],MATCH(1,(Items!$B261=Table1[Item])*($C261=Table1[Color])*(Items!$D261=Table1[Size]),0))),"")</f>
        <v/>
      </c>
      <c r="H261" s="13" t="str">
        <f t="shared" si="7"/>
        <v/>
      </c>
      <c r="I261" s="13" t="str">
        <f>IF(COUNTA(Payments!$A$7:$A$154)=0,"",IF(ISBLANK($A261),"",IF(ISNA(MATCH($A261,Payments!$A$7:$A$154,0)),"🚫 No","✔ Yes")))</f>
        <v/>
      </c>
      <c r="J261" s="5" t="str">
        <f t="shared" ref="J261:J324" si="8">IF(AND(NOT(ISBLANK(C261)),ISERROR(MATCH(C261,$L261:$X261,0))),"🚫 Choose another color",IF(AND(NOT(ISBLANK(D261)),ISERROR(MATCH(D261,$Y261:$AK261,0))),IF(ISBLANK($C261),"","🚫 Choose another size"),""))</f>
        <v/>
      </c>
      <c r="L261" s="8"/>
      <c r="M261" s="4" t="str" cm="1">
        <f t="array" ref="M261">IF(ISBLANK($B261),"",IFERROR(TRANSPOSE(_xlfn.UNIQUE(_xlfn._xlws.FILTER(Table1[Color],Table1[Item]=$B261))),""))</f>
        <v/>
      </c>
      <c r="N261" s="4"/>
      <c r="O261" s="4"/>
      <c r="P261" s="4"/>
      <c r="Q261" s="4"/>
      <c r="R261" s="4"/>
      <c r="S261" s="4"/>
      <c r="T261" s="4"/>
      <c r="U261" s="4"/>
      <c r="V261" s="4"/>
      <c r="W261" s="4"/>
      <c r="X261" s="9"/>
      <c r="Y261" s="8"/>
      <c r="Z261" s="4" t="str" cm="1">
        <f t="array" ref="Z261">IF(OR(ISBLANK($C261),ISBLANK($B261)),"",IFERROR(TRANSPOSE(_xlfn.UNIQUE(_xlfn._xlws.FILTER(Table1[Size],(Table1[Item]=$B261)*(Table1[Color]=$C261)))),""))</f>
        <v/>
      </c>
      <c r="AA261" s="4"/>
      <c r="AB261" s="4"/>
      <c r="AC261" s="4"/>
      <c r="AD261" s="4"/>
      <c r="AE261" s="4"/>
      <c r="AF261" s="4"/>
      <c r="AG261" s="4"/>
      <c r="AH261" s="4"/>
      <c r="AI261" s="4"/>
      <c r="AJ261" s="4"/>
      <c r="AK261" s="9"/>
    </row>
    <row r="262" spans="1:37" x14ac:dyDescent="0.3">
      <c r="A262" s="11"/>
      <c r="B262" s="11"/>
      <c r="C262" s="11"/>
      <c r="D262" s="12"/>
      <c r="E262" s="12"/>
      <c r="F262" s="12"/>
      <c r="G262" s="13" t="str" cm="1">
        <f t="array" ref="G262">_xlfn.IFNA(IF(OR(ISBLANK($B262),$D262="",$C262=""),"",INDEX(Table1[Item Cost],MATCH(1,(Items!$B262=Table1[Item])*($C262=Table1[Color])*(Items!$D262=Table1[Size]),0))),"")</f>
        <v/>
      </c>
      <c r="H262" s="13" t="str">
        <f t="shared" ref="H262:H325" si="9">IF(ISNUMBER(G262),G262*_xlfn.NUMBERVALUE(E262),"")</f>
        <v/>
      </c>
      <c r="I262" s="13" t="str">
        <f>IF(COUNTA(Payments!$A$7:$A$154)=0,"",IF(ISBLANK($A262),"",IF(ISNA(MATCH($A262,Payments!$A$7:$A$154,0)),"🚫 No","✔ Yes")))</f>
        <v/>
      </c>
      <c r="J262" s="5" t="str">
        <f t="shared" si="8"/>
        <v/>
      </c>
      <c r="L262" s="8"/>
      <c r="M262" s="4" t="str" cm="1">
        <f t="array" ref="M262">IF(ISBLANK($B262),"",IFERROR(TRANSPOSE(_xlfn.UNIQUE(_xlfn._xlws.FILTER(Table1[Color],Table1[Item]=$B262))),""))</f>
        <v/>
      </c>
      <c r="N262" s="4"/>
      <c r="O262" s="4"/>
      <c r="P262" s="4"/>
      <c r="Q262" s="4"/>
      <c r="R262" s="4"/>
      <c r="S262" s="4"/>
      <c r="T262" s="4"/>
      <c r="U262" s="4"/>
      <c r="V262" s="4"/>
      <c r="W262" s="4"/>
      <c r="X262" s="9"/>
      <c r="Y262" s="8"/>
      <c r="Z262" s="4" t="str" cm="1">
        <f t="array" ref="Z262">IF(OR(ISBLANK($C262),ISBLANK($B262)),"",IFERROR(TRANSPOSE(_xlfn.UNIQUE(_xlfn._xlws.FILTER(Table1[Size],(Table1[Item]=$B262)*(Table1[Color]=$C262)))),""))</f>
        <v/>
      </c>
      <c r="AA262" s="4"/>
      <c r="AB262" s="4"/>
      <c r="AC262" s="4"/>
      <c r="AD262" s="4"/>
      <c r="AE262" s="4"/>
      <c r="AF262" s="4"/>
      <c r="AG262" s="4"/>
      <c r="AH262" s="4"/>
      <c r="AI262" s="4"/>
      <c r="AJ262" s="4"/>
      <c r="AK262" s="9"/>
    </row>
    <row r="263" spans="1:37" x14ac:dyDescent="0.3">
      <c r="A263" s="11"/>
      <c r="B263" s="11"/>
      <c r="C263" s="11"/>
      <c r="D263" s="12"/>
      <c r="E263" s="12"/>
      <c r="F263" s="12"/>
      <c r="G263" s="13" t="str" cm="1">
        <f t="array" ref="G263">_xlfn.IFNA(IF(OR(ISBLANK($B263),$D263="",$C263=""),"",INDEX(Table1[Item Cost],MATCH(1,(Items!$B263=Table1[Item])*($C263=Table1[Color])*(Items!$D263=Table1[Size]),0))),"")</f>
        <v/>
      </c>
      <c r="H263" s="13" t="str">
        <f t="shared" si="9"/>
        <v/>
      </c>
      <c r="I263" s="13" t="str">
        <f>IF(COUNTA(Payments!$A$7:$A$154)=0,"",IF(ISBLANK($A263),"",IF(ISNA(MATCH($A263,Payments!$A$7:$A$154,0)),"🚫 No","✔ Yes")))</f>
        <v/>
      </c>
      <c r="J263" s="5" t="str">
        <f t="shared" si="8"/>
        <v/>
      </c>
      <c r="L263" s="8"/>
      <c r="M263" s="4" t="str" cm="1">
        <f t="array" ref="M263">IF(ISBLANK($B263),"",IFERROR(TRANSPOSE(_xlfn.UNIQUE(_xlfn._xlws.FILTER(Table1[Color],Table1[Item]=$B263))),""))</f>
        <v/>
      </c>
      <c r="N263" s="4"/>
      <c r="O263" s="4"/>
      <c r="P263" s="4"/>
      <c r="Q263" s="4"/>
      <c r="R263" s="4"/>
      <c r="S263" s="4"/>
      <c r="T263" s="4"/>
      <c r="U263" s="4"/>
      <c r="V263" s="4"/>
      <c r="W263" s="4"/>
      <c r="X263" s="9"/>
      <c r="Y263" s="8"/>
      <c r="Z263" s="4" t="str" cm="1">
        <f t="array" ref="Z263">IF(OR(ISBLANK($C263),ISBLANK($B263)),"",IFERROR(TRANSPOSE(_xlfn.UNIQUE(_xlfn._xlws.FILTER(Table1[Size],(Table1[Item]=$B263)*(Table1[Color]=$C263)))),""))</f>
        <v/>
      </c>
      <c r="AA263" s="4"/>
      <c r="AB263" s="4"/>
      <c r="AC263" s="4"/>
      <c r="AD263" s="4"/>
      <c r="AE263" s="4"/>
      <c r="AF263" s="4"/>
      <c r="AG263" s="4"/>
      <c r="AH263" s="4"/>
      <c r="AI263" s="4"/>
      <c r="AJ263" s="4"/>
      <c r="AK263" s="9"/>
    </row>
    <row r="264" spans="1:37" x14ac:dyDescent="0.3">
      <c r="A264" s="11"/>
      <c r="B264" s="11"/>
      <c r="C264" s="11"/>
      <c r="D264" s="12"/>
      <c r="E264" s="12"/>
      <c r="F264" s="12"/>
      <c r="G264" s="13" t="str" cm="1">
        <f t="array" ref="G264">_xlfn.IFNA(IF(OR(ISBLANK($B264),$D264="",$C264=""),"",INDEX(Table1[Item Cost],MATCH(1,(Items!$B264=Table1[Item])*($C264=Table1[Color])*(Items!$D264=Table1[Size]),0))),"")</f>
        <v/>
      </c>
      <c r="H264" s="13" t="str">
        <f t="shared" si="9"/>
        <v/>
      </c>
      <c r="I264" s="13" t="str">
        <f>IF(COUNTA(Payments!$A$7:$A$154)=0,"",IF(ISBLANK($A264),"",IF(ISNA(MATCH($A264,Payments!$A$7:$A$154,0)),"🚫 No","✔ Yes")))</f>
        <v/>
      </c>
      <c r="J264" s="5" t="str">
        <f t="shared" si="8"/>
        <v/>
      </c>
      <c r="L264" s="8"/>
      <c r="M264" s="4" t="str" cm="1">
        <f t="array" ref="M264">IF(ISBLANK($B264),"",IFERROR(TRANSPOSE(_xlfn.UNIQUE(_xlfn._xlws.FILTER(Table1[Color],Table1[Item]=$B264))),""))</f>
        <v/>
      </c>
      <c r="N264" s="4"/>
      <c r="O264" s="4"/>
      <c r="P264" s="4"/>
      <c r="Q264" s="4"/>
      <c r="R264" s="4"/>
      <c r="S264" s="4"/>
      <c r="T264" s="4"/>
      <c r="U264" s="4"/>
      <c r="V264" s="4"/>
      <c r="W264" s="4"/>
      <c r="X264" s="9"/>
      <c r="Y264" s="8"/>
      <c r="Z264" s="4" t="str" cm="1">
        <f t="array" ref="Z264">IF(OR(ISBLANK($C264),ISBLANK($B264)),"",IFERROR(TRANSPOSE(_xlfn.UNIQUE(_xlfn._xlws.FILTER(Table1[Size],(Table1[Item]=$B264)*(Table1[Color]=$C264)))),""))</f>
        <v/>
      </c>
      <c r="AA264" s="4"/>
      <c r="AB264" s="4"/>
      <c r="AC264" s="4"/>
      <c r="AD264" s="4"/>
      <c r="AE264" s="4"/>
      <c r="AF264" s="4"/>
      <c r="AG264" s="4"/>
      <c r="AH264" s="4"/>
      <c r="AI264" s="4"/>
      <c r="AJ264" s="4"/>
      <c r="AK264" s="9"/>
    </row>
    <row r="265" spans="1:37" x14ac:dyDescent="0.3">
      <c r="A265" s="11"/>
      <c r="B265" s="11"/>
      <c r="C265" s="11"/>
      <c r="D265" s="12"/>
      <c r="E265" s="12"/>
      <c r="F265" s="12"/>
      <c r="G265" s="13" t="str" cm="1">
        <f t="array" ref="G265">_xlfn.IFNA(IF(OR(ISBLANK($B265),$D265="",$C265=""),"",INDEX(Table1[Item Cost],MATCH(1,(Items!$B265=Table1[Item])*($C265=Table1[Color])*(Items!$D265=Table1[Size]),0))),"")</f>
        <v/>
      </c>
      <c r="H265" s="13" t="str">
        <f t="shared" si="9"/>
        <v/>
      </c>
      <c r="I265" s="13" t="str">
        <f>IF(COUNTA(Payments!$A$7:$A$154)=0,"",IF(ISBLANK($A265),"",IF(ISNA(MATCH($A265,Payments!$A$7:$A$154,0)),"🚫 No","✔ Yes")))</f>
        <v/>
      </c>
      <c r="J265" s="5" t="str">
        <f t="shared" si="8"/>
        <v/>
      </c>
      <c r="L265" s="8"/>
      <c r="M265" s="4" t="str" cm="1">
        <f t="array" ref="M265">IF(ISBLANK($B265),"",IFERROR(TRANSPOSE(_xlfn.UNIQUE(_xlfn._xlws.FILTER(Table1[Color],Table1[Item]=$B265))),""))</f>
        <v/>
      </c>
      <c r="N265" s="4"/>
      <c r="O265" s="4"/>
      <c r="P265" s="4"/>
      <c r="Q265" s="4"/>
      <c r="R265" s="4"/>
      <c r="S265" s="4"/>
      <c r="T265" s="4"/>
      <c r="U265" s="4"/>
      <c r="V265" s="4"/>
      <c r="W265" s="4"/>
      <c r="X265" s="9"/>
      <c r="Y265" s="8"/>
      <c r="Z265" s="4" t="str" cm="1">
        <f t="array" ref="Z265">IF(OR(ISBLANK($C265),ISBLANK($B265)),"",IFERROR(TRANSPOSE(_xlfn.UNIQUE(_xlfn._xlws.FILTER(Table1[Size],(Table1[Item]=$B265)*(Table1[Color]=$C265)))),""))</f>
        <v/>
      </c>
      <c r="AA265" s="4"/>
      <c r="AB265" s="4"/>
      <c r="AC265" s="4"/>
      <c r="AD265" s="4"/>
      <c r="AE265" s="4"/>
      <c r="AF265" s="4"/>
      <c r="AG265" s="4"/>
      <c r="AH265" s="4"/>
      <c r="AI265" s="4"/>
      <c r="AJ265" s="4"/>
      <c r="AK265" s="9"/>
    </row>
    <row r="266" spans="1:37" x14ac:dyDescent="0.3">
      <c r="A266" s="11"/>
      <c r="B266" s="11"/>
      <c r="C266" s="11"/>
      <c r="D266" s="12"/>
      <c r="E266" s="12"/>
      <c r="F266" s="12"/>
      <c r="G266" s="13" t="str" cm="1">
        <f t="array" ref="G266">_xlfn.IFNA(IF(OR(ISBLANK($B266),$D266="",$C266=""),"",INDEX(Table1[Item Cost],MATCH(1,(Items!$B266=Table1[Item])*($C266=Table1[Color])*(Items!$D266=Table1[Size]),0))),"")</f>
        <v/>
      </c>
      <c r="H266" s="13" t="str">
        <f t="shared" si="9"/>
        <v/>
      </c>
      <c r="I266" s="13" t="str">
        <f>IF(COUNTA(Payments!$A$7:$A$154)=0,"",IF(ISBLANK($A266),"",IF(ISNA(MATCH($A266,Payments!$A$7:$A$154,0)),"🚫 No","✔ Yes")))</f>
        <v/>
      </c>
      <c r="J266" s="5" t="str">
        <f t="shared" si="8"/>
        <v/>
      </c>
      <c r="L266" s="8"/>
      <c r="M266" s="4" t="str" cm="1">
        <f t="array" ref="M266">IF(ISBLANK($B266),"",IFERROR(TRANSPOSE(_xlfn.UNIQUE(_xlfn._xlws.FILTER(Table1[Color],Table1[Item]=$B266))),""))</f>
        <v/>
      </c>
      <c r="N266" s="4"/>
      <c r="O266" s="4"/>
      <c r="P266" s="4"/>
      <c r="Q266" s="4"/>
      <c r="R266" s="4"/>
      <c r="S266" s="4"/>
      <c r="T266" s="4"/>
      <c r="U266" s="4"/>
      <c r="V266" s="4"/>
      <c r="W266" s="4"/>
      <c r="X266" s="9"/>
      <c r="Y266" s="8"/>
      <c r="Z266" s="4" t="str" cm="1">
        <f t="array" ref="Z266">IF(OR(ISBLANK($C266),ISBLANK($B266)),"",IFERROR(TRANSPOSE(_xlfn.UNIQUE(_xlfn._xlws.FILTER(Table1[Size],(Table1[Item]=$B266)*(Table1[Color]=$C266)))),""))</f>
        <v/>
      </c>
      <c r="AA266" s="4"/>
      <c r="AB266" s="4"/>
      <c r="AC266" s="4"/>
      <c r="AD266" s="4"/>
      <c r="AE266" s="4"/>
      <c r="AF266" s="4"/>
      <c r="AG266" s="4"/>
      <c r="AH266" s="4"/>
      <c r="AI266" s="4"/>
      <c r="AJ266" s="4"/>
      <c r="AK266" s="9"/>
    </row>
    <row r="267" spans="1:37" x14ac:dyDescent="0.3">
      <c r="A267" s="11"/>
      <c r="B267" s="11"/>
      <c r="C267" s="11"/>
      <c r="D267" s="12"/>
      <c r="E267" s="12"/>
      <c r="F267" s="12"/>
      <c r="G267" s="13" t="str" cm="1">
        <f t="array" ref="G267">_xlfn.IFNA(IF(OR(ISBLANK($B267),$D267="",$C267=""),"",INDEX(Table1[Item Cost],MATCH(1,(Items!$B267=Table1[Item])*($C267=Table1[Color])*(Items!$D267=Table1[Size]),0))),"")</f>
        <v/>
      </c>
      <c r="H267" s="13" t="str">
        <f t="shared" si="9"/>
        <v/>
      </c>
      <c r="I267" s="13" t="str">
        <f>IF(COUNTA(Payments!$A$7:$A$154)=0,"",IF(ISBLANK($A267),"",IF(ISNA(MATCH($A267,Payments!$A$7:$A$154,0)),"🚫 No","✔ Yes")))</f>
        <v/>
      </c>
      <c r="J267" s="5" t="str">
        <f t="shared" si="8"/>
        <v/>
      </c>
      <c r="L267" s="8"/>
      <c r="M267" s="4" t="str" cm="1">
        <f t="array" ref="M267">IF(ISBLANK($B267),"",IFERROR(TRANSPOSE(_xlfn.UNIQUE(_xlfn._xlws.FILTER(Table1[Color],Table1[Item]=$B267))),""))</f>
        <v/>
      </c>
      <c r="N267" s="4"/>
      <c r="O267" s="4"/>
      <c r="P267" s="4"/>
      <c r="Q267" s="4"/>
      <c r="R267" s="4"/>
      <c r="S267" s="4"/>
      <c r="T267" s="4"/>
      <c r="U267" s="4"/>
      <c r="V267" s="4"/>
      <c r="W267" s="4"/>
      <c r="X267" s="9"/>
      <c r="Y267" s="8"/>
      <c r="Z267" s="4" t="str" cm="1">
        <f t="array" ref="Z267">IF(OR(ISBLANK($C267),ISBLANK($B267)),"",IFERROR(TRANSPOSE(_xlfn.UNIQUE(_xlfn._xlws.FILTER(Table1[Size],(Table1[Item]=$B267)*(Table1[Color]=$C267)))),""))</f>
        <v/>
      </c>
      <c r="AA267" s="4"/>
      <c r="AB267" s="4"/>
      <c r="AC267" s="4"/>
      <c r="AD267" s="4"/>
      <c r="AE267" s="4"/>
      <c r="AF267" s="4"/>
      <c r="AG267" s="4"/>
      <c r="AH267" s="4"/>
      <c r="AI267" s="4"/>
      <c r="AJ267" s="4"/>
      <c r="AK267" s="9"/>
    </row>
    <row r="268" spans="1:37" x14ac:dyDescent="0.3">
      <c r="A268" s="11"/>
      <c r="B268" s="11"/>
      <c r="C268" s="11"/>
      <c r="D268" s="12"/>
      <c r="E268" s="12"/>
      <c r="F268" s="12"/>
      <c r="G268" s="13" t="str" cm="1">
        <f t="array" ref="G268">_xlfn.IFNA(IF(OR(ISBLANK($B268),$D268="",$C268=""),"",INDEX(Table1[Item Cost],MATCH(1,(Items!$B268=Table1[Item])*($C268=Table1[Color])*(Items!$D268=Table1[Size]),0))),"")</f>
        <v/>
      </c>
      <c r="H268" s="13" t="str">
        <f t="shared" si="9"/>
        <v/>
      </c>
      <c r="I268" s="13" t="str">
        <f>IF(COUNTA(Payments!$A$7:$A$154)=0,"",IF(ISBLANK($A268),"",IF(ISNA(MATCH($A268,Payments!$A$7:$A$154,0)),"🚫 No","✔ Yes")))</f>
        <v/>
      </c>
      <c r="J268" s="5" t="str">
        <f t="shared" si="8"/>
        <v/>
      </c>
      <c r="L268" s="8"/>
      <c r="M268" s="4" t="str" cm="1">
        <f t="array" ref="M268">IF(ISBLANK($B268),"",IFERROR(TRANSPOSE(_xlfn.UNIQUE(_xlfn._xlws.FILTER(Table1[Color],Table1[Item]=$B268))),""))</f>
        <v/>
      </c>
      <c r="N268" s="4"/>
      <c r="O268" s="4"/>
      <c r="P268" s="4"/>
      <c r="Q268" s="4"/>
      <c r="R268" s="4"/>
      <c r="S268" s="4"/>
      <c r="T268" s="4"/>
      <c r="U268" s="4"/>
      <c r="V268" s="4"/>
      <c r="W268" s="4"/>
      <c r="X268" s="9"/>
      <c r="Y268" s="8"/>
      <c r="Z268" s="4" t="str" cm="1">
        <f t="array" ref="Z268">IF(OR(ISBLANK($C268),ISBLANK($B268)),"",IFERROR(TRANSPOSE(_xlfn.UNIQUE(_xlfn._xlws.FILTER(Table1[Size],(Table1[Item]=$B268)*(Table1[Color]=$C268)))),""))</f>
        <v/>
      </c>
      <c r="AA268" s="4"/>
      <c r="AB268" s="4"/>
      <c r="AC268" s="4"/>
      <c r="AD268" s="4"/>
      <c r="AE268" s="4"/>
      <c r="AF268" s="4"/>
      <c r="AG268" s="4"/>
      <c r="AH268" s="4"/>
      <c r="AI268" s="4"/>
      <c r="AJ268" s="4"/>
      <c r="AK268" s="9"/>
    </row>
    <row r="269" spans="1:37" x14ac:dyDescent="0.3">
      <c r="A269" s="11"/>
      <c r="B269" s="11"/>
      <c r="C269" s="11"/>
      <c r="D269" s="12"/>
      <c r="E269" s="12"/>
      <c r="F269" s="12"/>
      <c r="G269" s="13" t="str" cm="1">
        <f t="array" ref="G269">_xlfn.IFNA(IF(OR(ISBLANK($B269),$D269="",$C269=""),"",INDEX(Table1[Item Cost],MATCH(1,(Items!$B269=Table1[Item])*($C269=Table1[Color])*(Items!$D269=Table1[Size]),0))),"")</f>
        <v/>
      </c>
      <c r="H269" s="13" t="str">
        <f t="shared" si="9"/>
        <v/>
      </c>
      <c r="I269" s="13" t="str">
        <f>IF(COUNTA(Payments!$A$7:$A$154)=0,"",IF(ISBLANK($A269),"",IF(ISNA(MATCH($A269,Payments!$A$7:$A$154,0)),"🚫 No","✔ Yes")))</f>
        <v/>
      </c>
      <c r="J269" s="5" t="str">
        <f t="shared" si="8"/>
        <v/>
      </c>
      <c r="L269" s="8"/>
      <c r="M269" s="4" t="str" cm="1">
        <f t="array" ref="M269">IF(ISBLANK($B269),"",IFERROR(TRANSPOSE(_xlfn.UNIQUE(_xlfn._xlws.FILTER(Table1[Color],Table1[Item]=$B269))),""))</f>
        <v/>
      </c>
      <c r="N269" s="4"/>
      <c r="O269" s="4"/>
      <c r="P269" s="4"/>
      <c r="Q269" s="4"/>
      <c r="R269" s="4"/>
      <c r="S269" s="4"/>
      <c r="T269" s="4"/>
      <c r="U269" s="4"/>
      <c r="V269" s="4"/>
      <c r="W269" s="4"/>
      <c r="X269" s="9"/>
      <c r="Y269" s="8"/>
      <c r="Z269" s="4" t="str" cm="1">
        <f t="array" ref="Z269">IF(OR(ISBLANK($C269),ISBLANK($B269)),"",IFERROR(TRANSPOSE(_xlfn.UNIQUE(_xlfn._xlws.FILTER(Table1[Size],(Table1[Item]=$B269)*(Table1[Color]=$C269)))),""))</f>
        <v/>
      </c>
      <c r="AA269" s="4"/>
      <c r="AB269" s="4"/>
      <c r="AC269" s="4"/>
      <c r="AD269" s="4"/>
      <c r="AE269" s="4"/>
      <c r="AF269" s="4"/>
      <c r="AG269" s="4"/>
      <c r="AH269" s="4"/>
      <c r="AI269" s="4"/>
      <c r="AJ269" s="4"/>
      <c r="AK269" s="9"/>
    </row>
    <row r="270" spans="1:37" x14ac:dyDescent="0.3">
      <c r="A270" s="11"/>
      <c r="B270" s="11"/>
      <c r="C270" s="11"/>
      <c r="D270" s="12"/>
      <c r="E270" s="12"/>
      <c r="F270" s="12"/>
      <c r="G270" s="13" t="str" cm="1">
        <f t="array" ref="G270">_xlfn.IFNA(IF(OR(ISBLANK($B270),$D270="",$C270=""),"",INDEX(Table1[Item Cost],MATCH(1,(Items!$B270=Table1[Item])*($C270=Table1[Color])*(Items!$D270=Table1[Size]),0))),"")</f>
        <v/>
      </c>
      <c r="H270" s="13" t="str">
        <f t="shared" si="9"/>
        <v/>
      </c>
      <c r="I270" s="13" t="str">
        <f>IF(COUNTA(Payments!$A$7:$A$154)=0,"",IF(ISBLANK($A270),"",IF(ISNA(MATCH($A270,Payments!$A$7:$A$154,0)),"🚫 No","✔ Yes")))</f>
        <v/>
      </c>
      <c r="J270" s="5" t="str">
        <f t="shared" si="8"/>
        <v/>
      </c>
      <c r="L270" s="8"/>
      <c r="M270" s="4" t="str" cm="1">
        <f t="array" ref="M270">IF(ISBLANK($B270),"",IFERROR(TRANSPOSE(_xlfn.UNIQUE(_xlfn._xlws.FILTER(Table1[Color],Table1[Item]=$B270))),""))</f>
        <v/>
      </c>
      <c r="N270" s="4"/>
      <c r="O270" s="4"/>
      <c r="P270" s="4"/>
      <c r="Q270" s="4"/>
      <c r="R270" s="4"/>
      <c r="S270" s="4"/>
      <c r="T270" s="4"/>
      <c r="U270" s="4"/>
      <c r="V270" s="4"/>
      <c r="W270" s="4"/>
      <c r="X270" s="9"/>
      <c r="Y270" s="8"/>
      <c r="Z270" s="4" t="str" cm="1">
        <f t="array" ref="Z270">IF(OR(ISBLANK($C270),ISBLANK($B270)),"",IFERROR(TRANSPOSE(_xlfn.UNIQUE(_xlfn._xlws.FILTER(Table1[Size],(Table1[Item]=$B270)*(Table1[Color]=$C270)))),""))</f>
        <v/>
      </c>
      <c r="AA270" s="4"/>
      <c r="AB270" s="4"/>
      <c r="AC270" s="4"/>
      <c r="AD270" s="4"/>
      <c r="AE270" s="4"/>
      <c r="AF270" s="4"/>
      <c r="AG270" s="4"/>
      <c r="AH270" s="4"/>
      <c r="AI270" s="4"/>
      <c r="AJ270" s="4"/>
      <c r="AK270" s="9"/>
    </row>
    <row r="271" spans="1:37" x14ac:dyDescent="0.3">
      <c r="A271" s="11"/>
      <c r="B271" s="11"/>
      <c r="C271" s="11"/>
      <c r="D271" s="12"/>
      <c r="E271" s="12"/>
      <c r="F271" s="12"/>
      <c r="G271" s="13" t="str" cm="1">
        <f t="array" ref="G271">_xlfn.IFNA(IF(OR(ISBLANK($B271),$D271="",$C271=""),"",INDEX(Table1[Item Cost],MATCH(1,(Items!$B271=Table1[Item])*($C271=Table1[Color])*(Items!$D271=Table1[Size]),0))),"")</f>
        <v/>
      </c>
      <c r="H271" s="13" t="str">
        <f t="shared" si="9"/>
        <v/>
      </c>
      <c r="I271" s="13" t="str">
        <f>IF(COUNTA(Payments!$A$7:$A$154)=0,"",IF(ISBLANK($A271),"",IF(ISNA(MATCH($A271,Payments!$A$7:$A$154,0)),"🚫 No","✔ Yes")))</f>
        <v/>
      </c>
      <c r="J271" s="5" t="str">
        <f t="shared" si="8"/>
        <v/>
      </c>
      <c r="L271" s="8"/>
      <c r="M271" s="4" t="str" cm="1">
        <f t="array" ref="M271">IF(ISBLANK($B271),"",IFERROR(TRANSPOSE(_xlfn.UNIQUE(_xlfn._xlws.FILTER(Table1[Color],Table1[Item]=$B271))),""))</f>
        <v/>
      </c>
      <c r="N271" s="4"/>
      <c r="O271" s="4"/>
      <c r="P271" s="4"/>
      <c r="Q271" s="4"/>
      <c r="R271" s="4"/>
      <c r="S271" s="4"/>
      <c r="T271" s="4"/>
      <c r="U271" s="4"/>
      <c r="V271" s="4"/>
      <c r="W271" s="4"/>
      <c r="X271" s="9"/>
      <c r="Y271" s="8"/>
      <c r="Z271" s="4" t="str" cm="1">
        <f t="array" ref="Z271">IF(OR(ISBLANK($C271),ISBLANK($B271)),"",IFERROR(TRANSPOSE(_xlfn.UNIQUE(_xlfn._xlws.FILTER(Table1[Size],(Table1[Item]=$B271)*(Table1[Color]=$C271)))),""))</f>
        <v/>
      </c>
      <c r="AA271" s="4"/>
      <c r="AB271" s="4"/>
      <c r="AC271" s="4"/>
      <c r="AD271" s="4"/>
      <c r="AE271" s="4"/>
      <c r="AF271" s="4"/>
      <c r="AG271" s="4"/>
      <c r="AH271" s="4"/>
      <c r="AI271" s="4"/>
      <c r="AJ271" s="4"/>
      <c r="AK271" s="9"/>
    </row>
    <row r="272" spans="1:37" x14ac:dyDescent="0.3">
      <c r="A272" s="11"/>
      <c r="B272" s="11"/>
      <c r="C272" s="11"/>
      <c r="D272" s="12"/>
      <c r="E272" s="12"/>
      <c r="F272" s="12"/>
      <c r="G272" s="13" t="str" cm="1">
        <f t="array" ref="G272">_xlfn.IFNA(IF(OR(ISBLANK($B272),$D272="",$C272=""),"",INDEX(Table1[Item Cost],MATCH(1,(Items!$B272=Table1[Item])*($C272=Table1[Color])*(Items!$D272=Table1[Size]),0))),"")</f>
        <v/>
      </c>
      <c r="H272" s="13" t="str">
        <f t="shared" si="9"/>
        <v/>
      </c>
      <c r="I272" s="13" t="str">
        <f>IF(COUNTA(Payments!$A$7:$A$154)=0,"",IF(ISBLANK($A272),"",IF(ISNA(MATCH($A272,Payments!$A$7:$A$154,0)),"🚫 No","✔ Yes")))</f>
        <v/>
      </c>
      <c r="J272" s="5" t="str">
        <f t="shared" si="8"/>
        <v/>
      </c>
      <c r="L272" s="8"/>
      <c r="M272" s="4" t="str" cm="1">
        <f t="array" ref="M272">IF(ISBLANK($B272),"",IFERROR(TRANSPOSE(_xlfn.UNIQUE(_xlfn._xlws.FILTER(Table1[Color],Table1[Item]=$B272))),""))</f>
        <v/>
      </c>
      <c r="N272" s="4"/>
      <c r="O272" s="4"/>
      <c r="P272" s="4"/>
      <c r="Q272" s="4"/>
      <c r="R272" s="4"/>
      <c r="S272" s="4"/>
      <c r="T272" s="4"/>
      <c r="U272" s="4"/>
      <c r="V272" s="4"/>
      <c r="W272" s="4"/>
      <c r="X272" s="9"/>
      <c r="Y272" s="8"/>
      <c r="Z272" s="4" t="str" cm="1">
        <f t="array" ref="Z272">IF(OR(ISBLANK($C272),ISBLANK($B272)),"",IFERROR(TRANSPOSE(_xlfn.UNIQUE(_xlfn._xlws.FILTER(Table1[Size],(Table1[Item]=$B272)*(Table1[Color]=$C272)))),""))</f>
        <v/>
      </c>
      <c r="AA272" s="4"/>
      <c r="AB272" s="4"/>
      <c r="AC272" s="4"/>
      <c r="AD272" s="4"/>
      <c r="AE272" s="4"/>
      <c r="AF272" s="4"/>
      <c r="AG272" s="4"/>
      <c r="AH272" s="4"/>
      <c r="AI272" s="4"/>
      <c r="AJ272" s="4"/>
      <c r="AK272" s="9"/>
    </row>
    <row r="273" spans="1:37" x14ac:dyDescent="0.3">
      <c r="A273" s="11"/>
      <c r="B273" s="11"/>
      <c r="C273" s="11"/>
      <c r="D273" s="12"/>
      <c r="E273" s="12"/>
      <c r="F273" s="12"/>
      <c r="G273" s="13" t="str" cm="1">
        <f t="array" ref="G273">_xlfn.IFNA(IF(OR(ISBLANK($B273),$D273="",$C273=""),"",INDEX(Table1[Item Cost],MATCH(1,(Items!$B273=Table1[Item])*($C273=Table1[Color])*(Items!$D273=Table1[Size]),0))),"")</f>
        <v/>
      </c>
      <c r="H273" s="13" t="str">
        <f t="shared" si="9"/>
        <v/>
      </c>
      <c r="I273" s="13" t="str">
        <f>IF(COUNTA(Payments!$A$7:$A$154)=0,"",IF(ISBLANK($A273),"",IF(ISNA(MATCH($A273,Payments!$A$7:$A$154,0)),"🚫 No","✔ Yes")))</f>
        <v/>
      </c>
      <c r="J273" s="5" t="str">
        <f t="shared" si="8"/>
        <v/>
      </c>
      <c r="L273" s="8"/>
      <c r="M273" s="4" t="str" cm="1">
        <f t="array" ref="M273">IF(ISBLANK($B273),"",IFERROR(TRANSPOSE(_xlfn.UNIQUE(_xlfn._xlws.FILTER(Table1[Color],Table1[Item]=$B273))),""))</f>
        <v/>
      </c>
      <c r="N273" s="4"/>
      <c r="O273" s="4"/>
      <c r="P273" s="4"/>
      <c r="Q273" s="4"/>
      <c r="R273" s="4"/>
      <c r="S273" s="4"/>
      <c r="T273" s="4"/>
      <c r="U273" s="4"/>
      <c r="V273" s="4"/>
      <c r="W273" s="4"/>
      <c r="X273" s="9"/>
      <c r="Y273" s="8"/>
      <c r="Z273" s="4" t="str" cm="1">
        <f t="array" ref="Z273">IF(OR(ISBLANK($C273),ISBLANK($B273)),"",IFERROR(TRANSPOSE(_xlfn.UNIQUE(_xlfn._xlws.FILTER(Table1[Size],(Table1[Item]=$B273)*(Table1[Color]=$C273)))),""))</f>
        <v/>
      </c>
      <c r="AA273" s="4"/>
      <c r="AB273" s="4"/>
      <c r="AC273" s="4"/>
      <c r="AD273" s="4"/>
      <c r="AE273" s="4"/>
      <c r="AF273" s="4"/>
      <c r="AG273" s="4"/>
      <c r="AH273" s="4"/>
      <c r="AI273" s="4"/>
      <c r="AJ273" s="4"/>
      <c r="AK273" s="9"/>
    </row>
    <row r="274" spans="1:37" x14ac:dyDescent="0.3">
      <c r="A274" s="11"/>
      <c r="B274" s="11"/>
      <c r="C274" s="11"/>
      <c r="D274" s="12"/>
      <c r="E274" s="12"/>
      <c r="F274" s="12"/>
      <c r="G274" s="13" t="str" cm="1">
        <f t="array" ref="G274">_xlfn.IFNA(IF(OR(ISBLANK($B274),$D274="",$C274=""),"",INDEX(Table1[Item Cost],MATCH(1,(Items!$B274=Table1[Item])*($C274=Table1[Color])*(Items!$D274=Table1[Size]),0))),"")</f>
        <v/>
      </c>
      <c r="H274" s="13" t="str">
        <f t="shared" si="9"/>
        <v/>
      </c>
      <c r="I274" s="13" t="str">
        <f>IF(COUNTA(Payments!$A$7:$A$154)=0,"",IF(ISBLANK($A274),"",IF(ISNA(MATCH($A274,Payments!$A$7:$A$154,0)),"🚫 No","✔ Yes")))</f>
        <v/>
      </c>
      <c r="J274" s="5" t="str">
        <f t="shared" si="8"/>
        <v/>
      </c>
      <c r="L274" s="8"/>
      <c r="M274" s="4" t="str" cm="1">
        <f t="array" ref="M274">IF(ISBLANK($B274),"",IFERROR(TRANSPOSE(_xlfn.UNIQUE(_xlfn._xlws.FILTER(Table1[Color],Table1[Item]=$B274))),""))</f>
        <v/>
      </c>
      <c r="N274" s="4"/>
      <c r="O274" s="4"/>
      <c r="P274" s="4"/>
      <c r="Q274" s="4"/>
      <c r="R274" s="4"/>
      <c r="S274" s="4"/>
      <c r="T274" s="4"/>
      <c r="U274" s="4"/>
      <c r="V274" s="4"/>
      <c r="W274" s="4"/>
      <c r="X274" s="9"/>
      <c r="Y274" s="8"/>
      <c r="Z274" s="4" t="str" cm="1">
        <f t="array" ref="Z274">IF(OR(ISBLANK($C274),ISBLANK($B274)),"",IFERROR(TRANSPOSE(_xlfn.UNIQUE(_xlfn._xlws.FILTER(Table1[Size],(Table1[Item]=$B274)*(Table1[Color]=$C274)))),""))</f>
        <v/>
      </c>
      <c r="AA274" s="4"/>
      <c r="AB274" s="4"/>
      <c r="AC274" s="4"/>
      <c r="AD274" s="4"/>
      <c r="AE274" s="4"/>
      <c r="AF274" s="4"/>
      <c r="AG274" s="4"/>
      <c r="AH274" s="4"/>
      <c r="AI274" s="4"/>
      <c r="AJ274" s="4"/>
      <c r="AK274" s="9"/>
    </row>
    <row r="275" spans="1:37" x14ac:dyDescent="0.3">
      <c r="A275" s="11"/>
      <c r="B275" s="11"/>
      <c r="C275" s="11"/>
      <c r="D275" s="12"/>
      <c r="E275" s="12"/>
      <c r="F275" s="12"/>
      <c r="G275" s="13" t="str" cm="1">
        <f t="array" ref="G275">_xlfn.IFNA(IF(OR(ISBLANK($B275),$D275="",$C275=""),"",INDEX(Table1[Item Cost],MATCH(1,(Items!$B275=Table1[Item])*($C275=Table1[Color])*(Items!$D275=Table1[Size]),0))),"")</f>
        <v/>
      </c>
      <c r="H275" s="13" t="str">
        <f t="shared" si="9"/>
        <v/>
      </c>
      <c r="I275" s="13" t="str">
        <f>IF(COUNTA(Payments!$A$7:$A$154)=0,"",IF(ISBLANK($A275),"",IF(ISNA(MATCH($A275,Payments!$A$7:$A$154,0)),"🚫 No","✔ Yes")))</f>
        <v/>
      </c>
      <c r="J275" s="5" t="str">
        <f t="shared" si="8"/>
        <v/>
      </c>
      <c r="L275" s="8"/>
      <c r="M275" s="4" t="str" cm="1">
        <f t="array" ref="M275">IF(ISBLANK($B275),"",IFERROR(TRANSPOSE(_xlfn.UNIQUE(_xlfn._xlws.FILTER(Table1[Color],Table1[Item]=$B275))),""))</f>
        <v/>
      </c>
      <c r="N275" s="4"/>
      <c r="O275" s="4"/>
      <c r="P275" s="4"/>
      <c r="Q275" s="4"/>
      <c r="R275" s="4"/>
      <c r="S275" s="4"/>
      <c r="T275" s="4"/>
      <c r="U275" s="4"/>
      <c r="V275" s="4"/>
      <c r="W275" s="4"/>
      <c r="X275" s="9"/>
      <c r="Y275" s="8"/>
      <c r="Z275" s="4" t="str" cm="1">
        <f t="array" ref="Z275">IF(OR(ISBLANK($C275),ISBLANK($B275)),"",IFERROR(TRANSPOSE(_xlfn.UNIQUE(_xlfn._xlws.FILTER(Table1[Size],(Table1[Item]=$B275)*(Table1[Color]=$C275)))),""))</f>
        <v/>
      </c>
      <c r="AA275" s="4"/>
      <c r="AB275" s="4"/>
      <c r="AC275" s="4"/>
      <c r="AD275" s="4"/>
      <c r="AE275" s="4"/>
      <c r="AF275" s="4"/>
      <c r="AG275" s="4"/>
      <c r="AH275" s="4"/>
      <c r="AI275" s="4"/>
      <c r="AJ275" s="4"/>
      <c r="AK275" s="9"/>
    </row>
    <row r="276" spans="1:37" x14ac:dyDescent="0.3">
      <c r="A276" s="11"/>
      <c r="B276" s="11"/>
      <c r="C276" s="11"/>
      <c r="D276" s="12"/>
      <c r="E276" s="12"/>
      <c r="F276" s="12"/>
      <c r="G276" s="13" t="str" cm="1">
        <f t="array" ref="G276">_xlfn.IFNA(IF(OR(ISBLANK($B276),$D276="",$C276=""),"",INDEX(Table1[Item Cost],MATCH(1,(Items!$B276=Table1[Item])*($C276=Table1[Color])*(Items!$D276=Table1[Size]),0))),"")</f>
        <v/>
      </c>
      <c r="H276" s="13" t="str">
        <f t="shared" si="9"/>
        <v/>
      </c>
      <c r="I276" s="13" t="str">
        <f>IF(COUNTA(Payments!$A$7:$A$154)=0,"",IF(ISBLANK($A276),"",IF(ISNA(MATCH($A276,Payments!$A$7:$A$154,0)),"🚫 No","✔ Yes")))</f>
        <v/>
      </c>
      <c r="J276" s="5" t="str">
        <f t="shared" si="8"/>
        <v/>
      </c>
      <c r="L276" s="8"/>
      <c r="M276" s="4" t="str" cm="1">
        <f t="array" ref="M276">IF(ISBLANK($B276),"",IFERROR(TRANSPOSE(_xlfn.UNIQUE(_xlfn._xlws.FILTER(Table1[Color],Table1[Item]=$B276))),""))</f>
        <v/>
      </c>
      <c r="N276" s="4"/>
      <c r="O276" s="4"/>
      <c r="P276" s="4"/>
      <c r="Q276" s="4"/>
      <c r="R276" s="4"/>
      <c r="S276" s="4"/>
      <c r="T276" s="4"/>
      <c r="U276" s="4"/>
      <c r="V276" s="4"/>
      <c r="W276" s="4"/>
      <c r="X276" s="9"/>
      <c r="Y276" s="8"/>
      <c r="Z276" s="4" t="str" cm="1">
        <f t="array" ref="Z276">IF(OR(ISBLANK($C276),ISBLANK($B276)),"",IFERROR(TRANSPOSE(_xlfn.UNIQUE(_xlfn._xlws.FILTER(Table1[Size],(Table1[Item]=$B276)*(Table1[Color]=$C276)))),""))</f>
        <v/>
      </c>
      <c r="AA276" s="4"/>
      <c r="AB276" s="4"/>
      <c r="AC276" s="4"/>
      <c r="AD276" s="4"/>
      <c r="AE276" s="4"/>
      <c r="AF276" s="4"/>
      <c r="AG276" s="4"/>
      <c r="AH276" s="4"/>
      <c r="AI276" s="4"/>
      <c r="AJ276" s="4"/>
      <c r="AK276" s="9"/>
    </row>
    <row r="277" spans="1:37" x14ac:dyDescent="0.3">
      <c r="A277" s="11"/>
      <c r="B277" s="11"/>
      <c r="C277" s="11"/>
      <c r="D277" s="12"/>
      <c r="E277" s="12"/>
      <c r="F277" s="12"/>
      <c r="G277" s="13" t="str" cm="1">
        <f t="array" ref="G277">_xlfn.IFNA(IF(OR(ISBLANK($B277),$D277="",$C277=""),"",INDEX(Table1[Item Cost],MATCH(1,(Items!$B277=Table1[Item])*($C277=Table1[Color])*(Items!$D277=Table1[Size]),0))),"")</f>
        <v/>
      </c>
      <c r="H277" s="13" t="str">
        <f t="shared" si="9"/>
        <v/>
      </c>
      <c r="I277" s="13" t="str">
        <f>IF(COUNTA(Payments!$A$7:$A$154)=0,"",IF(ISBLANK($A277),"",IF(ISNA(MATCH($A277,Payments!$A$7:$A$154,0)),"🚫 No","✔ Yes")))</f>
        <v/>
      </c>
      <c r="J277" s="5" t="str">
        <f t="shared" si="8"/>
        <v/>
      </c>
      <c r="L277" s="8"/>
      <c r="M277" s="4" t="str" cm="1">
        <f t="array" ref="M277">IF(ISBLANK($B277),"",IFERROR(TRANSPOSE(_xlfn.UNIQUE(_xlfn._xlws.FILTER(Table1[Color],Table1[Item]=$B277))),""))</f>
        <v/>
      </c>
      <c r="N277" s="4"/>
      <c r="O277" s="4"/>
      <c r="P277" s="4"/>
      <c r="Q277" s="4"/>
      <c r="R277" s="4"/>
      <c r="S277" s="4"/>
      <c r="T277" s="4"/>
      <c r="U277" s="4"/>
      <c r="V277" s="4"/>
      <c r="W277" s="4"/>
      <c r="X277" s="9"/>
      <c r="Y277" s="8"/>
      <c r="Z277" s="4" t="str" cm="1">
        <f t="array" ref="Z277">IF(OR(ISBLANK($C277),ISBLANK($B277)),"",IFERROR(TRANSPOSE(_xlfn.UNIQUE(_xlfn._xlws.FILTER(Table1[Size],(Table1[Item]=$B277)*(Table1[Color]=$C277)))),""))</f>
        <v/>
      </c>
      <c r="AA277" s="4"/>
      <c r="AB277" s="4"/>
      <c r="AC277" s="4"/>
      <c r="AD277" s="4"/>
      <c r="AE277" s="4"/>
      <c r="AF277" s="4"/>
      <c r="AG277" s="4"/>
      <c r="AH277" s="4"/>
      <c r="AI277" s="4"/>
      <c r="AJ277" s="4"/>
      <c r="AK277" s="9"/>
    </row>
    <row r="278" spans="1:37" x14ac:dyDescent="0.3">
      <c r="A278" s="11"/>
      <c r="B278" s="11"/>
      <c r="C278" s="11"/>
      <c r="D278" s="12"/>
      <c r="E278" s="12"/>
      <c r="F278" s="12"/>
      <c r="G278" s="13" t="str" cm="1">
        <f t="array" ref="G278">_xlfn.IFNA(IF(OR(ISBLANK($B278),$D278="",$C278=""),"",INDEX(Table1[Item Cost],MATCH(1,(Items!$B278=Table1[Item])*($C278=Table1[Color])*(Items!$D278=Table1[Size]),0))),"")</f>
        <v/>
      </c>
      <c r="H278" s="13" t="str">
        <f t="shared" si="9"/>
        <v/>
      </c>
      <c r="I278" s="13" t="str">
        <f>IF(COUNTA(Payments!$A$7:$A$154)=0,"",IF(ISBLANK($A278),"",IF(ISNA(MATCH($A278,Payments!$A$7:$A$154,0)),"🚫 No","✔ Yes")))</f>
        <v/>
      </c>
      <c r="J278" s="5" t="str">
        <f t="shared" si="8"/>
        <v/>
      </c>
      <c r="L278" s="8"/>
      <c r="M278" s="4" t="str" cm="1">
        <f t="array" ref="M278">IF(ISBLANK($B278),"",IFERROR(TRANSPOSE(_xlfn.UNIQUE(_xlfn._xlws.FILTER(Table1[Color],Table1[Item]=$B278))),""))</f>
        <v/>
      </c>
      <c r="N278" s="4"/>
      <c r="O278" s="4"/>
      <c r="P278" s="4"/>
      <c r="Q278" s="4"/>
      <c r="R278" s="4"/>
      <c r="S278" s="4"/>
      <c r="T278" s="4"/>
      <c r="U278" s="4"/>
      <c r="V278" s="4"/>
      <c r="W278" s="4"/>
      <c r="X278" s="9"/>
      <c r="Y278" s="8"/>
      <c r="Z278" s="4" t="str" cm="1">
        <f t="array" ref="Z278">IF(OR(ISBLANK($C278),ISBLANK($B278)),"",IFERROR(TRANSPOSE(_xlfn.UNIQUE(_xlfn._xlws.FILTER(Table1[Size],(Table1[Item]=$B278)*(Table1[Color]=$C278)))),""))</f>
        <v/>
      </c>
      <c r="AA278" s="4"/>
      <c r="AB278" s="4"/>
      <c r="AC278" s="4"/>
      <c r="AD278" s="4"/>
      <c r="AE278" s="4"/>
      <c r="AF278" s="4"/>
      <c r="AG278" s="4"/>
      <c r="AH278" s="4"/>
      <c r="AI278" s="4"/>
      <c r="AJ278" s="4"/>
      <c r="AK278" s="9"/>
    </row>
    <row r="279" spans="1:37" x14ac:dyDescent="0.3">
      <c r="A279" s="11"/>
      <c r="B279" s="11"/>
      <c r="C279" s="11"/>
      <c r="D279" s="12"/>
      <c r="E279" s="12"/>
      <c r="F279" s="12"/>
      <c r="G279" s="13" t="str" cm="1">
        <f t="array" ref="G279">_xlfn.IFNA(IF(OR(ISBLANK($B279),$D279="",$C279=""),"",INDEX(Table1[Item Cost],MATCH(1,(Items!$B279=Table1[Item])*($C279=Table1[Color])*(Items!$D279=Table1[Size]),0))),"")</f>
        <v/>
      </c>
      <c r="H279" s="13" t="str">
        <f t="shared" si="9"/>
        <v/>
      </c>
      <c r="I279" s="13" t="str">
        <f>IF(COUNTA(Payments!$A$7:$A$154)=0,"",IF(ISBLANK($A279),"",IF(ISNA(MATCH($A279,Payments!$A$7:$A$154,0)),"🚫 No","✔ Yes")))</f>
        <v/>
      </c>
      <c r="J279" s="5" t="str">
        <f t="shared" si="8"/>
        <v/>
      </c>
      <c r="L279" s="8"/>
      <c r="M279" s="4" t="str" cm="1">
        <f t="array" ref="M279">IF(ISBLANK($B279),"",IFERROR(TRANSPOSE(_xlfn.UNIQUE(_xlfn._xlws.FILTER(Table1[Color],Table1[Item]=$B279))),""))</f>
        <v/>
      </c>
      <c r="N279" s="4"/>
      <c r="O279" s="4"/>
      <c r="P279" s="4"/>
      <c r="Q279" s="4"/>
      <c r="R279" s="4"/>
      <c r="S279" s="4"/>
      <c r="T279" s="4"/>
      <c r="U279" s="4"/>
      <c r="V279" s="4"/>
      <c r="W279" s="4"/>
      <c r="X279" s="9"/>
      <c r="Y279" s="8"/>
      <c r="Z279" s="4" t="str" cm="1">
        <f t="array" ref="Z279">IF(OR(ISBLANK($C279),ISBLANK($B279)),"",IFERROR(TRANSPOSE(_xlfn.UNIQUE(_xlfn._xlws.FILTER(Table1[Size],(Table1[Item]=$B279)*(Table1[Color]=$C279)))),""))</f>
        <v/>
      </c>
      <c r="AA279" s="4"/>
      <c r="AB279" s="4"/>
      <c r="AC279" s="4"/>
      <c r="AD279" s="4"/>
      <c r="AE279" s="4"/>
      <c r="AF279" s="4"/>
      <c r="AG279" s="4"/>
      <c r="AH279" s="4"/>
      <c r="AI279" s="4"/>
      <c r="AJ279" s="4"/>
      <c r="AK279" s="9"/>
    </row>
    <row r="280" spans="1:37" x14ac:dyDescent="0.3">
      <c r="A280" s="11"/>
      <c r="B280" s="11"/>
      <c r="C280" s="11"/>
      <c r="D280" s="12"/>
      <c r="E280" s="12"/>
      <c r="F280" s="12"/>
      <c r="G280" s="13" t="str" cm="1">
        <f t="array" ref="G280">_xlfn.IFNA(IF(OR(ISBLANK($B280),$D280="",$C280=""),"",INDEX(Table1[Item Cost],MATCH(1,(Items!$B280=Table1[Item])*($C280=Table1[Color])*(Items!$D280=Table1[Size]),0))),"")</f>
        <v/>
      </c>
      <c r="H280" s="13" t="str">
        <f t="shared" si="9"/>
        <v/>
      </c>
      <c r="I280" s="13" t="str">
        <f>IF(COUNTA(Payments!$A$7:$A$154)=0,"",IF(ISBLANK($A280),"",IF(ISNA(MATCH($A280,Payments!$A$7:$A$154,0)),"🚫 No","✔ Yes")))</f>
        <v/>
      </c>
      <c r="J280" s="5" t="str">
        <f t="shared" si="8"/>
        <v/>
      </c>
      <c r="L280" s="8"/>
      <c r="M280" s="4" t="str" cm="1">
        <f t="array" ref="M280">IF(ISBLANK($B280),"",IFERROR(TRANSPOSE(_xlfn.UNIQUE(_xlfn._xlws.FILTER(Table1[Color],Table1[Item]=$B280))),""))</f>
        <v/>
      </c>
      <c r="N280" s="4"/>
      <c r="O280" s="4"/>
      <c r="P280" s="4"/>
      <c r="Q280" s="4"/>
      <c r="R280" s="4"/>
      <c r="S280" s="4"/>
      <c r="T280" s="4"/>
      <c r="U280" s="4"/>
      <c r="V280" s="4"/>
      <c r="W280" s="4"/>
      <c r="X280" s="9"/>
      <c r="Y280" s="8"/>
      <c r="Z280" s="4" t="str" cm="1">
        <f t="array" ref="Z280">IF(OR(ISBLANK($C280),ISBLANK($B280)),"",IFERROR(TRANSPOSE(_xlfn.UNIQUE(_xlfn._xlws.FILTER(Table1[Size],(Table1[Item]=$B280)*(Table1[Color]=$C280)))),""))</f>
        <v/>
      </c>
      <c r="AA280" s="4"/>
      <c r="AB280" s="4"/>
      <c r="AC280" s="4"/>
      <c r="AD280" s="4"/>
      <c r="AE280" s="4"/>
      <c r="AF280" s="4"/>
      <c r="AG280" s="4"/>
      <c r="AH280" s="4"/>
      <c r="AI280" s="4"/>
      <c r="AJ280" s="4"/>
      <c r="AK280" s="9"/>
    </row>
    <row r="281" spans="1:37" x14ac:dyDescent="0.3">
      <c r="A281" s="11"/>
      <c r="B281" s="11"/>
      <c r="C281" s="11"/>
      <c r="D281" s="12"/>
      <c r="E281" s="12"/>
      <c r="F281" s="12"/>
      <c r="G281" s="13" t="str" cm="1">
        <f t="array" ref="G281">_xlfn.IFNA(IF(OR(ISBLANK($B281),$D281="",$C281=""),"",INDEX(Table1[Item Cost],MATCH(1,(Items!$B281=Table1[Item])*($C281=Table1[Color])*(Items!$D281=Table1[Size]),0))),"")</f>
        <v/>
      </c>
      <c r="H281" s="13" t="str">
        <f t="shared" si="9"/>
        <v/>
      </c>
      <c r="I281" s="13" t="str">
        <f>IF(COUNTA(Payments!$A$7:$A$154)=0,"",IF(ISBLANK($A281),"",IF(ISNA(MATCH($A281,Payments!$A$7:$A$154,0)),"🚫 No","✔ Yes")))</f>
        <v/>
      </c>
      <c r="J281" s="5" t="str">
        <f t="shared" si="8"/>
        <v/>
      </c>
      <c r="L281" s="8"/>
      <c r="M281" s="4" t="str" cm="1">
        <f t="array" ref="M281">IF(ISBLANK($B281),"",IFERROR(TRANSPOSE(_xlfn.UNIQUE(_xlfn._xlws.FILTER(Table1[Color],Table1[Item]=$B281))),""))</f>
        <v/>
      </c>
      <c r="N281" s="4"/>
      <c r="O281" s="4"/>
      <c r="P281" s="4"/>
      <c r="Q281" s="4"/>
      <c r="R281" s="4"/>
      <c r="S281" s="4"/>
      <c r="T281" s="4"/>
      <c r="U281" s="4"/>
      <c r="V281" s="4"/>
      <c r="W281" s="4"/>
      <c r="X281" s="9"/>
      <c r="Y281" s="8"/>
      <c r="Z281" s="4" t="str" cm="1">
        <f t="array" ref="Z281">IF(OR(ISBLANK($C281),ISBLANK($B281)),"",IFERROR(TRANSPOSE(_xlfn.UNIQUE(_xlfn._xlws.FILTER(Table1[Size],(Table1[Item]=$B281)*(Table1[Color]=$C281)))),""))</f>
        <v/>
      </c>
      <c r="AA281" s="4"/>
      <c r="AB281" s="4"/>
      <c r="AC281" s="4"/>
      <c r="AD281" s="4"/>
      <c r="AE281" s="4"/>
      <c r="AF281" s="4"/>
      <c r="AG281" s="4"/>
      <c r="AH281" s="4"/>
      <c r="AI281" s="4"/>
      <c r="AJ281" s="4"/>
      <c r="AK281" s="9"/>
    </row>
    <row r="282" spans="1:37" x14ac:dyDescent="0.3">
      <c r="A282" s="11"/>
      <c r="B282" s="11"/>
      <c r="C282" s="11"/>
      <c r="D282" s="12"/>
      <c r="E282" s="12"/>
      <c r="F282" s="12"/>
      <c r="G282" s="13" t="str" cm="1">
        <f t="array" ref="G282">_xlfn.IFNA(IF(OR(ISBLANK($B282),$D282="",$C282=""),"",INDEX(Table1[Item Cost],MATCH(1,(Items!$B282=Table1[Item])*($C282=Table1[Color])*(Items!$D282=Table1[Size]),0))),"")</f>
        <v/>
      </c>
      <c r="H282" s="13" t="str">
        <f t="shared" si="9"/>
        <v/>
      </c>
      <c r="I282" s="13" t="str">
        <f>IF(COUNTA(Payments!$A$7:$A$154)=0,"",IF(ISBLANK($A282),"",IF(ISNA(MATCH($A282,Payments!$A$7:$A$154,0)),"🚫 No","✔ Yes")))</f>
        <v/>
      </c>
      <c r="J282" s="5" t="str">
        <f t="shared" si="8"/>
        <v/>
      </c>
      <c r="L282" s="8"/>
      <c r="M282" s="4" t="str" cm="1">
        <f t="array" ref="M282">IF(ISBLANK($B282),"",IFERROR(TRANSPOSE(_xlfn.UNIQUE(_xlfn._xlws.FILTER(Table1[Color],Table1[Item]=$B282))),""))</f>
        <v/>
      </c>
      <c r="N282" s="4"/>
      <c r="O282" s="4"/>
      <c r="P282" s="4"/>
      <c r="Q282" s="4"/>
      <c r="R282" s="4"/>
      <c r="S282" s="4"/>
      <c r="T282" s="4"/>
      <c r="U282" s="4"/>
      <c r="V282" s="4"/>
      <c r="W282" s="4"/>
      <c r="X282" s="9"/>
      <c r="Y282" s="8"/>
      <c r="Z282" s="4" t="str" cm="1">
        <f t="array" ref="Z282">IF(OR(ISBLANK($C282),ISBLANK($B282)),"",IFERROR(TRANSPOSE(_xlfn.UNIQUE(_xlfn._xlws.FILTER(Table1[Size],(Table1[Item]=$B282)*(Table1[Color]=$C282)))),""))</f>
        <v/>
      </c>
      <c r="AA282" s="4"/>
      <c r="AB282" s="4"/>
      <c r="AC282" s="4"/>
      <c r="AD282" s="4"/>
      <c r="AE282" s="4"/>
      <c r="AF282" s="4"/>
      <c r="AG282" s="4"/>
      <c r="AH282" s="4"/>
      <c r="AI282" s="4"/>
      <c r="AJ282" s="4"/>
      <c r="AK282" s="9"/>
    </row>
    <row r="283" spans="1:37" x14ac:dyDescent="0.3">
      <c r="A283" s="11"/>
      <c r="B283" s="11"/>
      <c r="C283" s="11"/>
      <c r="D283" s="12"/>
      <c r="E283" s="12"/>
      <c r="F283" s="12"/>
      <c r="G283" s="13" t="str" cm="1">
        <f t="array" ref="G283">_xlfn.IFNA(IF(OR(ISBLANK($B283),$D283="",$C283=""),"",INDEX(Table1[Item Cost],MATCH(1,(Items!$B283=Table1[Item])*($C283=Table1[Color])*(Items!$D283=Table1[Size]),0))),"")</f>
        <v/>
      </c>
      <c r="H283" s="13" t="str">
        <f t="shared" si="9"/>
        <v/>
      </c>
      <c r="I283" s="13" t="str">
        <f>IF(COUNTA(Payments!$A$7:$A$154)=0,"",IF(ISBLANK($A283),"",IF(ISNA(MATCH($A283,Payments!$A$7:$A$154,0)),"🚫 No","✔ Yes")))</f>
        <v/>
      </c>
      <c r="J283" s="5" t="str">
        <f t="shared" si="8"/>
        <v/>
      </c>
      <c r="L283" s="8"/>
      <c r="M283" s="4" t="str" cm="1">
        <f t="array" ref="M283">IF(ISBLANK($B283),"",IFERROR(TRANSPOSE(_xlfn.UNIQUE(_xlfn._xlws.FILTER(Table1[Color],Table1[Item]=$B283))),""))</f>
        <v/>
      </c>
      <c r="N283" s="4"/>
      <c r="O283" s="4"/>
      <c r="P283" s="4"/>
      <c r="Q283" s="4"/>
      <c r="R283" s="4"/>
      <c r="S283" s="4"/>
      <c r="T283" s="4"/>
      <c r="U283" s="4"/>
      <c r="V283" s="4"/>
      <c r="W283" s="4"/>
      <c r="X283" s="9"/>
      <c r="Y283" s="8"/>
      <c r="Z283" s="4" t="str" cm="1">
        <f t="array" ref="Z283">IF(OR(ISBLANK($C283),ISBLANK($B283)),"",IFERROR(TRANSPOSE(_xlfn.UNIQUE(_xlfn._xlws.FILTER(Table1[Size],(Table1[Item]=$B283)*(Table1[Color]=$C283)))),""))</f>
        <v/>
      </c>
      <c r="AA283" s="4"/>
      <c r="AB283" s="4"/>
      <c r="AC283" s="4"/>
      <c r="AD283" s="4"/>
      <c r="AE283" s="4"/>
      <c r="AF283" s="4"/>
      <c r="AG283" s="4"/>
      <c r="AH283" s="4"/>
      <c r="AI283" s="4"/>
      <c r="AJ283" s="4"/>
      <c r="AK283" s="9"/>
    </row>
    <row r="284" spans="1:37" x14ac:dyDescent="0.3">
      <c r="A284" s="11"/>
      <c r="B284" s="11"/>
      <c r="C284" s="11"/>
      <c r="D284" s="12"/>
      <c r="E284" s="12"/>
      <c r="F284" s="12"/>
      <c r="G284" s="13" t="str" cm="1">
        <f t="array" ref="G284">_xlfn.IFNA(IF(OR(ISBLANK($B284),$D284="",$C284=""),"",INDEX(Table1[Item Cost],MATCH(1,(Items!$B284=Table1[Item])*($C284=Table1[Color])*(Items!$D284=Table1[Size]),0))),"")</f>
        <v/>
      </c>
      <c r="H284" s="13" t="str">
        <f t="shared" si="9"/>
        <v/>
      </c>
      <c r="I284" s="13" t="str">
        <f>IF(COUNTA(Payments!$A$7:$A$154)=0,"",IF(ISBLANK($A284),"",IF(ISNA(MATCH($A284,Payments!$A$7:$A$154,0)),"🚫 No","✔ Yes")))</f>
        <v/>
      </c>
      <c r="J284" s="5" t="str">
        <f t="shared" si="8"/>
        <v/>
      </c>
      <c r="L284" s="8"/>
      <c r="M284" s="4" t="str" cm="1">
        <f t="array" ref="M284">IF(ISBLANK($B284),"",IFERROR(TRANSPOSE(_xlfn.UNIQUE(_xlfn._xlws.FILTER(Table1[Color],Table1[Item]=$B284))),""))</f>
        <v/>
      </c>
      <c r="N284" s="4"/>
      <c r="O284" s="4"/>
      <c r="P284" s="4"/>
      <c r="Q284" s="4"/>
      <c r="R284" s="4"/>
      <c r="S284" s="4"/>
      <c r="T284" s="4"/>
      <c r="U284" s="4"/>
      <c r="V284" s="4"/>
      <c r="W284" s="4"/>
      <c r="X284" s="9"/>
      <c r="Y284" s="8"/>
      <c r="Z284" s="4" t="str" cm="1">
        <f t="array" ref="Z284">IF(OR(ISBLANK($C284),ISBLANK($B284)),"",IFERROR(TRANSPOSE(_xlfn.UNIQUE(_xlfn._xlws.FILTER(Table1[Size],(Table1[Item]=$B284)*(Table1[Color]=$C284)))),""))</f>
        <v/>
      </c>
      <c r="AA284" s="4"/>
      <c r="AB284" s="4"/>
      <c r="AC284" s="4"/>
      <c r="AD284" s="4"/>
      <c r="AE284" s="4"/>
      <c r="AF284" s="4"/>
      <c r="AG284" s="4"/>
      <c r="AH284" s="4"/>
      <c r="AI284" s="4"/>
      <c r="AJ284" s="4"/>
      <c r="AK284" s="9"/>
    </row>
    <row r="285" spans="1:37" x14ac:dyDescent="0.3">
      <c r="A285" s="11"/>
      <c r="B285" s="11"/>
      <c r="C285" s="11"/>
      <c r="D285" s="12"/>
      <c r="E285" s="12"/>
      <c r="F285" s="12"/>
      <c r="G285" s="13" t="str" cm="1">
        <f t="array" ref="G285">_xlfn.IFNA(IF(OR(ISBLANK($B285),$D285="",$C285=""),"",INDEX(Table1[Item Cost],MATCH(1,(Items!$B285=Table1[Item])*($C285=Table1[Color])*(Items!$D285=Table1[Size]),0))),"")</f>
        <v/>
      </c>
      <c r="H285" s="13" t="str">
        <f t="shared" si="9"/>
        <v/>
      </c>
      <c r="I285" s="13" t="str">
        <f>IF(COUNTA(Payments!$A$7:$A$154)=0,"",IF(ISBLANK($A285),"",IF(ISNA(MATCH($A285,Payments!$A$7:$A$154,0)),"🚫 No","✔ Yes")))</f>
        <v/>
      </c>
      <c r="J285" s="5" t="str">
        <f t="shared" si="8"/>
        <v/>
      </c>
      <c r="L285" s="8"/>
      <c r="M285" s="4" t="str" cm="1">
        <f t="array" ref="M285">IF(ISBLANK($B285),"",IFERROR(TRANSPOSE(_xlfn.UNIQUE(_xlfn._xlws.FILTER(Table1[Color],Table1[Item]=$B285))),""))</f>
        <v/>
      </c>
      <c r="N285" s="4"/>
      <c r="O285" s="4"/>
      <c r="P285" s="4"/>
      <c r="Q285" s="4"/>
      <c r="R285" s="4"/>
      <c r="S285" s="4"/>
      <c r="T285" s="4"/>
      <c r="U285" s="4"/>
      <c r="V285" s="4"/>
      <c r="W285" s="4"/>
      <c r="X285" s="9"/>
      <c r="Y285" s="8"/>
      <c r="Z285" s="4" t="str" cm="1">
        <f t="array" ref="Z285">IF(OR(ISBLANK($C285),ISBLANK($B285)),"",IFERROR(TRANSPOSE(_xlfn.UNIQUE(_xlfn._xlws.FILTER(Table1[Size],(Table1[Item]=$B285)*(Table1[Color]=$C285)))),""))</f>
        <v/>
      </c>
      <c r="AA285" s="4"/>
      <c r="AB285" s="4"/>
      <c r="AC285" s="4"/>
      <c r="AD285" s="4"/>
      <c r="AE285" s="4"/>
      <c r="AF285" s="4"/>
      <c r="AG285" s="4"/>
      <c r="AH285" s="4"/>
      <c r="AI285" s="4"/>
      <c r="AJ285" s="4"/>
      <c r="AK285" s="9"/>
    </row>
    <row r="286" spans="1:37" x14ac:dyDescent="0.3">
      <c r="A286" s="11"/>
      <c r="B286" s="11"/>
      <c r="C286" s="11"/>
      <c r="D286" s="12"/>
      <c r="E286" s="12"/>
      <c r="F286" s="12"/>
      <c r="G286" s="13" t="str" cm="1">
        <f t="array" ref="G286">_xlfn.IFNA(IF(OR(ISBLANK($B286),$D286="",$C286=""),"",INDEX(Table1[Item Cost],MATCH(1,(Items!$B286=Table1[Item])*($C286=Table1[Color])*(Items!$D286=Table1[Size]),0))),"")</f>
        <v/>
      </c>
      <c r="H286" s="13" t="str">
        <f t="shared" si="9"/>
        <v/>
      </c>
      <c r="I286" s="13" t="str">
        <f>IF(COUNTA(Payments!$A$7:$A$154)=0,"",IF(ISBLANK($A286),"",IF(ISNA(MATCH($A286,Payments!$A$7:$A$154,0)),"🚫 No","✔ Yes")))</f>
        <v/>
      </c>
      <c r="J286" s="5" t="str">
        <f t="shared" si="8"/>
        <v/>
      </c>
      <c r="L286" s="8"/>
      <c r="M286" s="4" t="str" cm="1">
        <f t="array" ref="M286">IF(ISBLANK($B286),"",IFERROR(TRANSPOSE(_xlfn.UNIQUE(_xlfn._xlws.FILTER(Table1[Color],Table1[Item]=$B286))),""))</f>
        <v/>
      </c>
      <c r="N286" s="4"/>
      <c r="O286" s="4"/>
      <c r="P286" s="4"/>
      <c r="Q286" s="4"/>
      <c r="R286" s="4"/>
      <c r="S286" s="4"/>
      <c r="T286" s="4"/>
      <c r="U286" s="4"/>
      <c r="V286" s="4"/>
      <c r="W286" s="4"/>
      <c r="X286" s="9"/>
      <c r="Y286" s="8"/>
      <c r="Z286" s="4" t="str" cm="1">
        <f t="array" ref="Z286">IF(OR(ISBLANK($C286),ISBLANK($B286)),"",IFERROR(TRANSPOSE(_xlfn.UNIQUE(_xlfn._xlws.FILTER(Table1[Size],(Table1[Item]=$B286)*(Table1[Color]=$C286)))),""))</f>
        <v/>
      </c>
      <c r="AA286" s="4"/>
      <c r="AB286" s="4"/>
      <c r="AC286" s="4"/>
      <c r="AD286" s="4"/>
      <c r="AE286" s="4"/>
      <c r="AF286" s="4"/>
      <c r="AG286" s="4"/>
      <c r="AH286" s="4"/>
      <c r="AI286" s="4"/>
      <c r="AJ286" s="4"/>
      <c r="AK286" s="9"/>
    </row>
    <row r="287" spans="1:37" x14ac:dyDescent="0.3">
      <c r="A287" s="11"/>
      <c r="B287" s="11"/>
      <c r="C287" s="11"/>
      <c r="D287" s="12"/>
      <c r="E287" s="12"/>
      <c r="F287" s="12"/>
      <c r="G287" s="13" t="str" cm="1">
        <f t="array" ref="G287">_xlfn.IFNA(IF(OR(ISBLANK($B287),$D287="",$C287=""),"",INDEX(Table1[Item Cost],MATCH(1,(Items!$B287=Table1[Item])*($C287=Table1[Color])*(Items!$D287=Table1[Size]),0))),"")</f>
        <v/>
      </c>
      <c r="H287" s="13" t="str">
        <f t="shared" si="9"/>
        <v/>
      </c>
      <c r="I287" s="13" t="str">
        <f>IF(COUNTA(Payments!$A$7:$A$154)=0,"",IF(ISBLANK($A287),"",IF(ISNA(MATCH($A287,Payments!$A$7:$A$154,0)),"🚫 No","✔ Yes")))</f>
        <v/>
      </c>
      <c r="J287" s="5" t="str">
        <f t="shared" si="8"/>
        <v/>
      </c>
      <c r="L287" s="8"/>
      <c r="M287" s="4" t="str" cm="1">
        <f t="array" ref="M287">IF(ISBLANK($B287),"",IFERROR(TRANSPOSE(_xlfn.UNIQUE(_xlfn._xlws.FILTER(Table1[Color],Table1[Item]=$B287))),""))</f>
        <v/>
      </c>
      <c r="N287" s="4"/>
      <c r="O287" s="4"/>
      <c r="P287" s="4"/>
      <c r="Q287" s="4"/>
      <c r="R287" s="4"/>
      <c r="S287" s="4"/>
      <c r="T287" s="4"/>
      <c r="U287" s="4"/>
      <c r="V287" s="4"/>
      <c r="W287" s="4"/>
      <c r="X287" s="9"/>
      <c r="Y287" s="8"/>
      <c r="Z287" s="4" t="str" cm="1">
        <f t="array" ref="Z287">IF(OR(ISBLANK($C287),ISBLANK($B287)),"",IFERROR(TRANSPOSE(_xlfn.UNIQUE(_xlfn._xlws.FILTER(Table1[Size],(Table1[Item]=$B287)*(Table1[Color]=$C287)))),""))</f>
        <v/>
      </c>
      <c r="AA287" s="4"/>
      <c r="AB287" s="4"/>
      <c r="AC287" s="4"/>
      <c r="AD287" s="4"/>
      <c r="AE287" s="4"/>
      <c r="AF287" s="4"/>
      <c r="AG287" s="4"/>
      <c r="AH287" s="4"/>
      <c r="AI287" s="4"/>
      <c r="AJ287" s="4"/>
      <c r="AK287" s="9"/>
    </row>
    <row r="288" spans="1:37" x14ac:dyDescent="0.3">
      <c r="A288" s="11"/>
      <c r="B288" s="11"/>
      <c r="C288" s="11"/>
      <c r="D288" s="12"/>
      <c r="E288" s="12"/>
      <c r="F288" s="12"/>
      <c r="G288" s="13" t="str" cm="1">
        <f t="array" ref="G288">_xlfn.IFNA(IF(OR(ISBLANK($B288),$D288="",$C288=""),"",INDEX(Table1[Item Cost],MATCH(1,(Items!$B288=Table1[Item])*($C288=Table1[Color])*(Items!$D288=Table1[Size]),0))),"")</f>
        <v/>
      </c>
      <c r="H288" s="13" t="str">
        <f t="shared" si="9"/>
        <v/>
      </c>
      <c r="I288" s="13" t="str">
        <f>IF(COUNTA(Payments!$A$7:$A$154)=0,"",IF(ISBLANK($A288),"",IF(ISNA(MATCH($A288,Payments!$A$7:$A$154,0)),"🚫 No","✔ Yes")))</f>
        <v/>
      </c>
      <c r="J288" s="5" t="str">
        <f t="shared" si="8"/>
        <v/>
      </c>
      <c r="L288" s="8"/>
      <c r="M288" s="4" t="str" cm="1">
        <f t="array" ref="M288">IF(ISBLANK($B288),"",IFERROR(TRANSPOSE(_xlfn.UNIQUE(_xlfn._xlws.FILTER(Table1[Color],Table1[Item]=$B288))),""))</f>
        <v/>
      </c>
      <c r="N288" s="4"/>
      <c r="O288" s="4"/>
      <c r="P288" s="4"/>
      <c r="Q288" s="4"/>
      <c r="R288" s="4"/>
      <c r="S288" s="4"/>
      <c r="T288" s="4"/>
      <c r="U288" s="4"/>
      <c r="V288" s="4"/>
      <c r="W288" s="4"/>
      <c r="X288" s="9"/>
      <c r="Y288" s="8"/>
      <c r="Z288" s="4" t="str" cm="1">
        <f t="array" ref="Z288">IF(OR(ISBLANK($C288),ISBLANK($B288)),"",IFERROR(TRANSPOSE(_xlfn.UNIQUE(_xlfn._xlws.FILTER(Table1[Size],(Table1[Item]=$B288)*(Table1[Color]=$C288)))),""))</f>
        <v/>
      </c>
      <c r="AA288" s="4"/>
      <c r="AB288" s="4"/>
      <c r="AC288" s="4"/>
      <c r="AD288" s="4"/>
      <c r="AE288" s="4"/>
      <c r="AF288" s="4"/>
      <c r="AG288" s="4"/>
      <c r="AH288" s="4"/>
      <c r="AI288" s="4"/>
      <c r="AJ288" s="4"/>
      <c r="AK288" s="9"/>
    </row>
    <row r="289" spans="1:37" x14ac:dyDescent="0.3">
      <c r="A289" s="11"/>
      <c r="B289" s="11"/>
      <c r="C289" s="11"/>
      <c r="D289" s="12"/>
      <c r="E289" s="12"/>
      <c r="F289" s="12"/>
      <c r="G289" s="13" t="str" cm="1">
        <f t="array" ref="G289">_xlfn.IFNA(IF(OR(ISBLANK($B289),$D289="",$C289=""),"",INDEX(Table1[Item Cost],MATCH(1,(Items!$B289=Table1[Item])*($C289=Table1[Color])*(Items!$D289=Table1[Size]),0))),"")</f>
        <v/>
      </c>
      <c r="H289" s="13" t="str">
        <f t="shared" si="9"/>
        <v/>
      </c>
      <c r="I289" s="13" t="str">
        <f>IF(COUNTA(Payments!$A$7:$A$154)=0,"",IF(ISBLANK($A289),"",IF(ISNA(MATCH($A289,Payments!$A$7:$A$154,0)),"🚫 No","✔ Yes")))</f>
        <v/>
      </c>
      <c r="J289" s="5" t="str">
        <f t="shared" si="8"/>
        <v/>
      </c>
      <c r="L289" s="8"/>
      <c r="M289" s="4" t="str" cm="1">
        <f t="array" ref="M289">IF(ISBLANK($B289),"",IFERROR(TRANSPOSE(_xlfn.UNIQUE(_xlfn._xlws.FILTER(Table1[Color],Table1[Item]=$B289))),""))</f>
        <v/>
      </c>
      <c r="N289" s="4"/>
      <c r="O289" s="4"/>
      <c r="P289" s="4"/>
      <c r="Q289" s="4"/>
      <c r="R289" s="4"/>
      <c r="S289" s="4"/>
      <c r="T289" s="4"/>
      <c r="U289" s="4"/>
      <c r="V289" s="4"/>
      <c r="W289" s="4"/>
      <c r="X289" s="9"/>
      <c r="Y289" s="8"/>
      <c r="Z289" s="4" t="str" cm="1">
        <f t="array" ref="Z289">IF(OR(ISBLANK($C289),ISBLANK($B289)),"",IFERROR(TRANSPOSE(_xlfn.UNIQUE(_xlfn._xlws.FILTER(Table1[Size],(Table1[Item]=$B289)*(Table1[Color]=$C289)))),""))</f>
        <v/>
      </c>
      <c r="AA289" s="4"/>
      <c r="AB289" s="4"/>
      <c r="AC289" s="4"/>
      <c r="AD289" s="4"/>
      <c r="AE289" s="4"/>
      <c r="AF289" s="4"/>
      <c r="AG289" s="4"/>
      <c r="AH289" s="4"/>
      <c r="AI289" s="4"/>
      <c r="AJ289" s="4"/>
      <c r="AK289" s="9"/>
    </row>
    <row r="290" spans="1:37" x14ac:dyDescent="0.3">
      <c r="A290" s="11"/>
      <c r="B290" s="11"/>
      <c r="C290" s="11"/>
      <c r="D290" s="12"/>
      <c r="E290" s="12"/>
      <c r="F290" s="12"/>
      <c r="G290" s="13" t="str" cm="1">
        <f t="array" ref="G290">_xlfn.IFNA(IF(OR(ISBLANK($B290),$D290="",$C290=""),"",INDEX(Table1[Item Cost],MATCH(1,(Items!$B290=Table1[Item])*($C290=Table1[Color])*(Items!$D290=Table1[Size]),0))),"")</f>
        <v/>
      </c>
      <c r="H290" s="13" t="str">
        <f t="shared" si="9"/>
        <v/>
      </c>
      <c r="I290" s="13" t="str">
        <f>IF(COUNTA(Payments!$A$7:$A$154)=0,"",IF(ISBLANK($A290),"",IF(ISNA(MATCH($A290,Payments!$A$7:$A$154,0)),"🚫 No","✔ Yes")))</f>
        <v/>
      </c>
      <c r="J290" s="5" t="str">
        <f t="shared" si="8"/>
        <v/>
      </c>
      <c r="L290" s="8"/>
      <c r="M290" s="4" t="str" cm="1">
        <f t="array" ref="M290">IF(ISBLANK($B290),"",IFERROR(TRANSPOSE(_xlfn.UNIQUE(_xlfn._xlws.FILTER(Table1[Color],Table1[Item]=$B290))),""))</f>
        <v/>
      </c>
      <c r="N290" s="4"/>
      <c r="O290" s="4"/>
      <c r="P290" s="4"/>
      <c r="Q290" s="4"/>
      <c r="R290" s="4"/>
      <c r="S290" s="4"/>
      <c r="T290" s="4"/>
      <c r="U290" s="4"/>
      <c r="V290" s="4"/>
      <c r="W290" s="4"/>
      <c r="X290" s="9"/>
      <c r="Y290" s="8"/>
      <c r="Z290" s="4" t="str" cm="1">
        <f t="array" ref="Z290">IF(OR(ISBLANK($C290),ISBLANK($B290)),"",IFERROR(TRANSPOSE(_xlfn.UNIQUE(_xlfn._xlws.FILTER(Table1[Size],(Table1[Item]=$B290)*(Table1[Color]=$C290)))),""))</f>
        <v/>
      </c>
      <c r="AA290" s="4"/>
      <c r="AB290" s="4"/>
      <c r="AC290" s="4"/>
      <c r="AD290" s="4"/>
      <c r="AE290" s="4"/>
      <c r="AF290" s="4"/>
      <c r="AG290" s="4"/>
      <c r="AH290" s="4"/>
      <c r="AI290" s="4"/>
      <c r="AJ290" s="4"/>
      <c r="AK290" s="9"/>
    </row>
    <row r="291" spans="1:37" x14ac:dyDescent="0.3">
      <c r="A291" s="11"/>
      <c r="B291" s="11"/>
      <c r="C291" s="11"/>
      <c r="D291" s="12"/>
      <c r="E291" s="12"/>
      <c r="F291" s="12"/>
      <c r="G291" s="13" t="str" cm="1">
        <f t="array" ref="G291">_xlfn.IFNA(IF(OR(ISBLANK($B291),$D291="",$C291=""),"",INDEX(Table1[Item Cost],MATCH(1,(Items!$B291=Table1[Item])*($C291=Table1[Color])*(Items!$D291=Table1[Size]),0))),"")</f>
        <v/>
      </c>
      <c r="H291" s="13" t="str">
        <f t="shared" si="9"/>
        <v/>
      </c>
      <c r="I291" s="13" t="str">
        <f>IF(COUNTA(Payments!$A$7:$A$154)=0,"",IF(ISBLANK($A291),"",IF(ISNA(MATCH($A291,Payments!$A$7:$A$154,0)),"🚫 No","✔ Yes")))</f>
        <v/>
      </c>
      <c r="J291" s="5" t="str">
        <f t="shared" si="8"/>
        <v/>
      </c>
      <c r="L291" s="8"/>
      <c r="M291" s="4" t="str" cm="1">
        <f t="array" ref="M291">IF(ISBLANK($B291),"",IFERROR(TRANSPOSE(_xlfn.UNIQUE(_xlfn._xlws.FILTER(Table1[Color],Table1[Item]=$B291))),""))</f>
        <v/>
      </c>
      <c r="N291" s="4"/>
      <c r="O291" s="4"/>
      <c r="P291" s="4"/>
      <c r="Q291" s="4"/>
      <c r="R291" s="4"/>
      <c r="S291" s="4"/>
      <c r="T291" s="4"/>
      <c r="U291" s="4"/>
      <c r="V291" s="4"/>
      <c r="W291" s="4"/>
      <c r="X291" s="9"/>
      <c r="Y291" s="8"/>
      <c r="Z291" s="4" t="str" cm="1">
        <f t="array" ref="Z291">IF(OR(ISBLANK($C291),ISBLANK($B291)),"",IFERROR(TRANSPOSE(_xlfn.UNIQUE(_xlfn._xlws.FILTER(Table1[Size],(Table1[Item]=$B291)*(Table1[Color]=$C291)))),""))</f>
        <v/>
      </c>
      <c r="AA291" s="4"/>
      <c r="AB291" s="4"/>
      <c r="AC291" s="4"/>
      <c r="AD291" s="4"/>
      <c r="AE291" s="4"/>
      <c r="AF291" s="4"/>
      <c r="AG291" s="4"/>
      <c r="AH291" s="4"/>
      <c r="AI291" s="4"/>
      <c r="AJ291" s="4"/>
      <c r="AK291" s="9"/>
    </row>
    <row r="292" spans="1:37" x14ac:dyDescent="0.3">
      <c r="A292" s="11"/>
      <c r="B292" s="11"/>
      <c r="C292" s="11"/>
      <c r="D292" s="12"/>
      <c r="E292" s="12"/>
      <c r="F292" s="12"/>
      <c r="G292" s="13" t="str" cm="1">
        <f t="array" ref="G292">_xlfn.IFNA(IF(OR(ISBLANK($B292),$D292="",$C292=""),"",INDEX(Table1[Item Cost],MATCH(1,(Items!$B292=Table1[Item])*($C292=Table1[Color])*(Items!$D292=Table1[Size]),0))),"")</f>
        <v/>
      </c>
      <c r="H292" s="13" t="str">
        <f t="shared" si="9"/>
        <v/>
      </c>
      <c r="I292" s="13" t="str">
        <f>IF(COUNTA(Payments!$A$7:$A$154)=0,"",IF(ISBLANK($A292),"",IF(ISNA(MATCH($A292,Payments!$A$7:$A$154,0)),"🚫 No","✔ Yes")))</f>
        <v/>
      </c>
      <c r="J292" s="5" t="str">
        <f t="shared" si="8"/>
        <v/>
      </c>
      <c r="L292" s="8"/>
      <c r="M292" s="4" t="str" cm="1">
        <f t="array" ref="M292">IF(ISBLANK($B292),"",IFERROR(TRANSPOSE(_xlfn.UNIQUE(_xlfn._xlws.FILTER(Table1[Color],Table1[Item]=$B292))),""))</f>
        <v/>
      </c>
      <c r="N292" s="4"/>
      <c r="O292" s="4"/>
      <c r="P292" s="4"/>
      <c r="Q292" s="4"/>
      <c r="R292" s="4"/>
      <c r="S292" s="4"/>
      <c r="T292" s="4"/>
      <c r="U292" s="4"/>
      <c r="V292" s="4"/>
      <c r="W292" s="4"/>
      <c r="X292" s="9"/>
      <c r="Y292" s="8"/>
      <c r="Z292" s="4" t="str" cm="1">
        <f t="array" ref="Z292">IF(OR(ISBLANK($C292),ISBLANK($B292)),"",IFERROR(TRANSPOSE(_xlfn.UNIQUE(_xlfn._xlws.FILTER(Table1[Size],(Table1[Item]=$B292)*(Table1[Color]=$C292)))),""))</f>
        <v/>
      </c>
      <c r="AA292" s="4"/>
      <c r="AB292" s="4"/>
      <c r="AC292" s="4"/>
      <c r="AD292" s="4"/>
      <c r="AE292" s="4"/>
      <c r="AF292" s="4"/>
      <c r="AG292" s="4"/>
      <c r="AH292" s="4"/>
      <c r="AI292" s="4"/>
      <c r="AJ292" s="4"/>
      <c r="AK292" s="9"/>
    </row>
    <row r="293" spans="1:37" x14ac:dyDescent="0.3">
      <c r="A293" s="11"/>
      <c r="B293" s="11"/>
      <c r="C293" s="11"/>
      <c r="D293" s="12"/>
      <c r="E293" s="12"/>
      <c r="F293" s="12"/>
      <c r="G293" s="13" t="str" cm="1">
        <f t="array" ref="G293">_xlfn.IFNA(IF(OR(ISBLANK($B293),$D293="",$C293=""),"",INDEX(Table1[Item Cost],MATCH(1,(Items!$B293=Table1[Item])*($C293=Table1[Color])*(Items!$D293=Table1[Size]),0))),"")</f>
        <v/>
      </c>
      <c r="H293" s="13" t="str">
        <f t="shared" si="9"/>
        <v/>
      </c>
      <c r="I293" s="13" t="str">
        <f>IF(COUNTA(Payments!$A$7:$A$154)=0,"",IF(ISBLANK($A293),"",IF(ISNA(MATCH($A293,Payments!$A$7:$A$154,0)),"🚫 No","✔ Yes")))</f>
        <v/>
      </c>
      <c r="J293" s="5" t="str">
        <f t="shared" si="8"/>
        <v/>
      </c>
      <c r="L293" s="8"/>
      <c r="M293" s="4" t="str" cm="1">
        <f t="array" ref="M293">IF(ISBLANK($B293),"",IFERROR(TRANSPOSE(_xlfn.UNIQUE(_xlfn._xlws.FILTER(Table1[Color],Table1[Item]=$B293))),""))</f>
        <v/>
      </c>
      <c r="N293" s="4"/>
      <c r="O293" s="4"/>
      <c r="P293" s="4"/>
      <c r="Q293" s="4"/>
      <c r="R293" s="4"/>
      <c r="S293" s="4"/>
      <c r="T293" s="4"/>
      <c r="U293" s="4"/>
      <c r="V293" s="4"/>
      <c r="W293" s="4"/>
      <c r="X293" s="9"/>
      <c r="Y293" s="8"/>
      <c r="Z293" s="4" t="str" cm="1">
        <f t="array" ref="Z293">IF(OR(ISBLANK($C293),ISBLANK($B293)),"",IFERROR(TRANSPOSE(_xlfn.UNIQUE(_xlfn._xlws.FILTER(Table1[Size],(Table1[Item]=$B293)*(Table1[Color]=$C293)))),""))</f>
        <v/>
      </c>
      <c r="AA293" s="4"/>
      <c r="AB293" s="4"/>
      <c r="AC293" s="4"/>
      <c r="AD293" s="4"/>
      <c r="AE293" s="4"/>
      <c r="AF293" s="4"/>
      <c r="AG293" s="4"/>
      <c r="AH293" s="4"/>
      <c r="AI293" s="4"/>
      <c r="AJ293" s="4"/>
      <c r="AK293" s="9"/>
    </row>
    <row r="294" spans="1:37" x14ac:dyDescent="0.3">
      <c r="A294" s="11"/>
      <c r="B294" s="11"/>
      <c r="C294" s="11"/>
      <c r="D294" s="12"/>
      <c r="E294" s="12"/>
      <c r="F294" s="12"/>
      <c r="G294" s="13" t="str" cm="1">
        <f t="array" ref="G294">_xlfn.IFNA(IF(OR(ISBLANK($B294),$D294="",$C294=""),"",INDEX(Table1[Item Cost],MATCH(1,(Items!$B294=Table1[Item])*($C294=Table1[Color])*(Items!$D294=Table1[Size]),0))),"")</f>
        <v/>
      </c>
      <c r="H294" s="13" t="str">
        <f t="shared" si="9"/>
        <v/>
      </c>
      <c r="I294" s="13" t="str">
        <f>IF(COUNTA(Payments!$A$7:$A$154)=0,"",IF(ISBLANK($A294),"",IF(ISNA(MATCH($A294,Payments!$A$7:$A$154,0)),"🚫 No","✔ Yes")))</f>
        <v/>
      </c>
      <c r="J294" s="5" t="str">
        <f t="shared" si="8"/>
        <v/>
      </c>
      <c r="L294" s="8"/>
      <c r="M294" s="4" t="str" cm="1">
        <f t="array" ref="M294">IF(ISBLANK($B294),"",IFERROR(TRANSPOSE(_xlfn.UNIQUE(_xlfn._xlws.FILTER(Table1[Color],Table1[Item]=$B294))),""))</f>
        <v/>
      </c>
      <c r="N294" s="4"/>
      <c r="O294" s="4"/>
      <c r="P294" s="4"/>
      <c r="Q294" s="4"/>
      <c r="R294" s="4"/>
      <c r="S294" s="4"/>
      <c r="T294" s="4"/>
      <c r="U294" s="4"/>
      <c r="V294" s="4"/>
      <c r="W294" s="4"/>
      <c r="X294" s="9"/>
      <c r="Y294" s="8"/>
      <c r="Z294" s="4" t="str" cm="1">
        <f t="array" ref="Z294">IF(OR(ISBLANK($C294),ISBLANK($B294)),"",IFERROR(TRANSPOSE(_xlfn.UNIQUE(_xlfn._xlws.FILTER(Table1[Size],(Table1[Item]=$B294)*(Table1[Color]=$C294)))),""))</f>
        <v/>
      </c>
      <c r="AA294" s="4"/>
      <c r="AB294" s="4"/>
      <c r="AC294" s="4"/>
      <c r="AD294" s="4"/>
      <c r="AE294" s="4"/>
      <c r="AF294" s="4"/>
      <c r="AG294" s="4"/>
      <c r="AH294" s="4"/>
      <c r="AI294" s="4"/>
      <c r="AJ294" s="4"/>
      <c r="AK294" s="9"/>
    </row>
    <row r="295" spans="1:37" x14ac:dyDescent="0.3">
      <c r="A295" s="11"/>
      <c r="B295" s="11"/>
      <c r="C295" s="11"/>
      <c r="D295" s="12"/>
      <c r="E295" s="12"/>
      <c r="F295" s="12"/>
      <c r="G295" s="13" t="str" cm="1">
        <f t="array" ref="G295">_xlfn.IFNA(IF(OR(ISBLANK($B295),$D295="",$C295=""),"",INDEX(Table1[Item Cost],MATCH(1,(Items!$B295=Table1[Item])*($C295=Table1[Color])*(Items!$D295=Table1[Size]),0))),"")</f>
        <v/>
      </c>
      <c r="H295" s="13" t="str">
        <f t="shared" si="9"/>
        <v/>
      </c>
      <c r="I295" s="13" t="str">
        <f>IF(COUNTA(Payments!$A$7:$A$154)=0,"",IF(ISBLANK($A295),"",IF(ISNA(MATCH($A295,Payments!$A$7:$A$154,0)),"🚫 No","✔ Yes")))</f>
        <v/>
      </c>
      <c r="J295" s="5" t="str">
        <f t="shared" si="8"/>
        <v/>
      </c>
      <c r="L295" s="8"/>
      <c r="M295" s="4" t="str" cm="1">
        <f t="array" ref="M295">IF(ISBLANK($B295),"",IFERROR(TRANSPOSE(_xlfn.UNIQUE(_xlfn._xlws.FILTER(Table1[Color],Table1[Item]=$B295))),""))</f>
        <v/>
      </c>
      <c r="N295" s="4"/>
      <c r="O295" s="4"/>
      <c r="P295" s="4"/>
      <c r="Q295" s="4"/>
      <c r="R295" s="4"/>
      <c r="S295" s="4"/>
      <c r="T295" s="4"/>
      <c r="U295" s="4"/>
      <c r="V295" s="4"/>
      <c r="W295" s="4"/>
      <c r="X295" s="9"/>
      <c r="Y295" s="8"/>
      <c r="Z295" s="4" t="str" cm="1">
        <f t="array" ref="Z295">IF(OR(ISBLANK($C295),ISBLANK($B295)),"",IFERROR(TRANSPOSE(_xlfn.UNIQUE(_xlfn._xlws.FILTER(Table1[Size],(Table1[Item]=$B295)*(Table1[Color]=$C295)))),""))</f>
        <v/>
      </c>
      <c r="AA295" s="4"/>
      <c r="AB295" s="4"/>
      <c r="AC295" s="4"/>
      <c r="AD295" s="4"/>
      <c r="AE295" s="4"/>
      <c r="AF295" s="4"/>
      <c r="AG295" s="4"/>
      <c r="AH295" s="4"/>
      <c r="AI295" s="4"/>
      <c r="AJ295" s="4"/>
      <c r="AK295" s="9"/>
    </row>
    <row r="296" spans="1:37" x14ac:dyDescent="0.3">
      <c r="A296" s="11"/>
      <c r="B296" s="11"/>
      <c r="C296" s="11"/>
      <c r="D296" s="12"/>
      <c r="E296" s="12"/>
      <c r="F296" s="12"/>
      <c r="G296" s="13" t="str" cm="1">
        <f t="array" ref="G296">_xlfn.IFNA(IF(OR(ISBLANK($B296),$D296="",$C296=""),"",INDEX(Table1[Item Cost],MATCH(1,(Items!$B296=Table1[Item])*($C296=Table1[Color])*(Items!$D296=Table1[Size]),0))),"")</f>
        <v/>
      </c>
      <c r="H296" s="13" t="str">
        <f t="shared" si="9"/>
        <v/>
      </c>
      <c r="I296" s="13" t="str">
        <f>IF(COUNTA(Payments!$A$7:$A$154)=0,"",IF(ISBLANK($A296),"",IF(ISNA(MATCH($A296,Payments!$A$7:$A$154,0)),"🚫 No","✔ Yes")))</f>
        <v/>
      </c>
      <c r="J296" s="5" t="str">
        <f t="shared" si="8"/>
        <v/>
      </c>
      <c r="L296" s="8"/>
      <c r="M296" s="4" t="str" cm="1">
        <f t="array" ref="M296">IF(ISBLANK($B296),"",IFERROR(TRANSPOSE(_xlfn.UNIQUE(_xlfn._xlws.FILTER(Table1[Color],Table1[Item]=$B296))),""))</f>
        <v/>
      </c>
      <c r="N296" s="4"/>
      <c r="O296" s="4"/>
      <c r="P296" s="4"/>
      <c r="Q296" s="4"/>
      <c r="R296" s="4"/>
      <c r="S296" s="4"/>
      <c r="T296" s="4"/>
      <c r="U296" s="4"/>
      <c r="V296" s="4"/>
      <c r="W296" s="4"/>
      <c r="X296" s="9"/>
      <c r="Y296" s="8"/>
      <c r="Z296" s="4" t="str" cm="1">
        <f t="array" ref="Z296">IF(OR(ISBLANK($C296),ISBLANK($B296)),"",IFERROR(TRANSPOSE(_xlfn.UNIQUE(_xlfn._xlws.FILTER(Table1[Size],(Table1[Item]=$B296)*(Table1[Color]=$C296)))),""))</f>
        <v/>
      </c>
      <c r="AA296" s="4"/>
      <c r="AB296" s="4"/>
      <c r="AC296" s="4"/>
      <c r="AD296" s="4"/>
      <c r="AE296" s="4"/>
      <c r="AF296" s="4"/>
      <c r="AG296" s="4"/>
      <c r="AH296" s="4"/>
      <c r="AI296" s="4"/>
      <c r="AJ296" s="4"/>
      <c r="AK296" s="9"/>
    </row>
    <row r="297" spans="1:37" x14ac:dyDescent="0.3">
      <c r="A297" s="11"/>
      <c r="B297" s="11"/>
      <c r="C297" s="11"/>
      <c r="D297" s="12"/>
      <c r="E297" s="12"/>
      <c r="F297" s="12"/>
      <c r="G297" s="13" t="str" cm="1">
        <f t="array" ref="G297">_xlfn.IFNA(IF(OR(ISBLANK($B297),$D297="",$C297=""),"",INDEX(Table1[Item Cost],MATCH(1,(Items!$B297=Table1[Item])*($C297=Table1[Color])*(Items!$D297=Table1[Size]),0))),"")</f>
        <v/>
      </c>
      <c r="H297" s="13" t="str">
        <f t="shared" si="9"/>
        <v/>
      </c>
      <c r="I297" s="13" t="str">
        <f>IF(COUNTA(Payments!$A$7:$A$154)=0,"",IF(ISBLANK($A297),"",IF(ISNA(MATCH($A297,Payments!$A$7:$A$154,0)),"🚫 No","✔ Yes")))</f>
        <v/>
      </c>
      <c r="J297" s="5" t="str">
        <f t="shared" si="8"/>
        <v/>
      </c>
      <c r="L297" s="8"/>
      <c r="M297" s="4" t="str" cm="1">
        <f t="array" ref="M297">IF(ISBLANK($B297),"",IFERROR(TRANSPOSE(_xlfn.UNIQUE(_xlfn._xlws.FILTER(Table1[Color],Table1[Item]=$B297))),""))</f>
        <v/>
      </c>
      <c r="N297" s="4"/>
      <c r="O297" s="4"/>
      <c r="P297" s="4"/>
      <c r="Q297" s="4"/>
      <c r="R297" s="4"/>
      <c r="S297" s="4"/>
      <c r="T297" s="4"/>
      <c r="U297" s="4"/>
      <c r="V297" s="4"/>
      <c r="W297" s="4"/>
      <c r="X297" s="9"/>
      <c r="Y297" s="8"/>
      <c r="Z297" s="4" t="str" cm="1">
        <f t="array" ref="Z297">IF(OR(ISBLANK($C297),ISBLANK($B297)),"",IFERROR(TRANSPOSE(_xlfn.UNIQUE(_xlfn._xlws.FILTER(Table1[Size],(Table1[Item]=$B297)*(Table1[Color]=$C297)))),""))</f>
        <v/>
      </c>
      <c r="AA297" s="4"/>
      <c r="AB297" s="4"/>
      <c r="AC297" s="4"/>
      <c r="AD297" s="4"/>
      <c r="AE297" s="4"/>
      <c r="AF297" s="4"/>
      <c r="AG297" s="4"/>
      <c r="AH297" s="4"/>
      <c r="AI297" s="4"/>
      <c r="AJ297" s="4"/>
      <c r="AK297" s="9"/>
    </row>
    <row r="298" spans="1:37" x14ac:dyDescent="0.3">
      <c r="A298" s="11"/>
      <c r="B298" s="11"/>
      <c r="C298" s="11"/>
      <c r="D298" s="12"/>
      <c r="E298" s="12"/>
      <c r="F298" s="12"/>
      <c r="G298" s="13" t="str" cm="1">
        <f t="array" ref="G298">_xlfn.IFNA(IF(OR(ISBLANK($B298),$D298="",$C298=""),"",INDEX(Table1[Item Cost],MATCH(1,(Items!$B298=Table1[Item])*($C298=Table1[Color])*(Items!$D298=Table1[Size]),0))),"")</f>
        <v/>
      </c>
      <c r="H298" s="13" t="str">
        <f t="shared" si="9"/>
        <v/>
      </c>
      <c r="I298" s="13" t="str">
        <f>IF(COUNTA(Payments!$A$7:$A$154)=0,"",IF(ISBLANK($A298),"",IF(ISNA(MATCH($A298,Payments!$A$7:$A$154,0)),"🚫 No","✔ Yes")))</f>
        <v/>
      </c>
      <c r="J298" s="5" t="str">
        <f t="shared" si="8"/>
        <v/>
      </c>
      <c r="L298" s="8"/>
      <c r="M298" s="4" t="str" cm="1">
        <f t="array" ref="M298">IF(ISBLANK($B298),"",IFERROR(TRANSPOSE(_xlfn.UNIQUE(_xlfn._xlws.FILTER(Table1[Color],Table1[Item]=$B298))),""))</f>
        <v/>
      </c>
      <c r="N298" s="4"/>
      <c r="O298" s="4"/>
      <c r="P298" s="4"/>
      <c r="Q298" s="4"/>
      <c r="R298" s="4"/>
      <c r="S298" s="4"/>
      <c r="T298" s="4"/>
      <c r="U298" s="4"/>
      <c r="V298" s="4"/>
      <c r="W298" s="4"/>
      <c r="X298" s="9"/>
      <c r="Y298" s="8"/>
      <c r="Z298" s="4" t="str" cm="1">
        <f t="array" ref="Z298">IF(OR(ISBLANK($C298),ISBLANK($B298)),"",IFERROR(TRANSPOSE(_xlfn.UNIQUE(_xlfn._xlws.FILTER(Table1[Size],(Table1[Item]=$B298)*(Table1[Color]=$C298)))),""))</f>
        <v/>
      </c>
      <c r="AA298" s="4"/>
      <c r="AB298" s="4"/>
      <c r="AC298" s="4"/>
      <c r="AD298" s="4"/>
      <c r="AE298" s="4"/>
      <c r="AF298" s="4"/>
      <c r="AG298" s="4"/>
      <c r="AH298" s="4"/>
      <c r="AI298" s="4"/>
      <c r="AJ298" s="4"/>
      <c r="AK298" s="9"/>
    </row>
    <row r="299" spans="1:37" x14ac:dyDescent="0.3">
      <c r="A299" s="11"/>
      <c r="B299" s="11"/>
      <c r="C299" s="11"/>
      <c r="D299" s="12"/>
      <c r="E299" s="12"/>
      <c r="F299" s="12"/>
      <c r="G299" s="13" t="str" cm="1">
        <f t="array" ref="G299">_xlfn.IFNA(IF(OR(ISBLANK($B299),$D299="",$C299=""),"",INDEX(Table1[Item Cost],MATCH(1,(Items!$B299=Table1[Item])*($C299=Table1[Color])*(Items!$D299=Table1[Size]),0))),"")</f>
        <v/>
      </c>
      <c r="H299" s="13" t="str">
        <f t="shared" si="9"/>
        <v/>
      </c>
      <c r="I299" s="13" t="str">
        <f>IF(COUNTA(Payments!$A$7:$A$154)=0,"",IF(ISBLANK($A299),"",IF(ISNA(MATCH($A299,Payments!$A$7:$A$154,0)),"🚫 No","✔ Yes")))</f>
        <v/>
      </c>
      <c r="J299" s="5" t="str">
        <f t="shared" si="8"/>
        <v/>
      </c>
      <c r="L299" s="8"/>
      <c r="M299" s="4" t="str" cm="1">
        <f t="array" ref="M299">IF(ISBLANK($B299),"",IFERROR(TRANSPOSE(_xlfn.UNIQUE(_xlfn._xlws.FILTER(Table1[Color],Table1[Item]=$B299))),""))</f>
        <v/>
      </c>
      <c r="N299" s="4"/>
      <c r="O299" s="4"/>
      <c r="P299" s="4"/>
      <c r="Q299" s="4"/>
      <c r="R299" s="4"/>
      <c r="S299" s="4"/>
      <c r="T299" s="4"/>
      <c r="U299" s="4"/>
      <c r="V299" s="4"/>
      <c r="W299" s="4"/>
      <c r="X299" s="9"/>
      <c r="Y299" s="8"/>
      <c r="Z299" s="4" t="str" cm="1">
        <f t="array" ref="Z299">IF(OR(ISBLANK($C299),ISBLANK($B299)),"",IFERROR(TRANSPOSE(_xlfn.UNIQUE(_xlfn._xlws.FILTER(Table1[Size],(Table1[Item]=$B299)*(Table1[Color]=$C299)))),""))</f>
        <v/>
      </c>
      <c r="AA299" s="4"/>
      <c r="AB299" s="4"/>
      <c r="AC299" s="4"/>
      <c r="AD299" s="4"/>
      <c r="AE299" s="4"/>
      <c r="AF299" s="4"/>
      <c r="AG299" s="4"/>
      <c r="AH299" s="4"/>
      <c r="AI299" s="4"/>
      <c r="AJ299" s="4"/>
      <c r="AK299" s="9"/>
    </row>
    <row r="300" spans="1:37" x14ac:dyDescent="0.3">
      <c r="A300" s="11"/>
      <c r="B300" s="11"/>
      <c r="C300" s="11"/>
      <c r="D300" s="12"/>
      <c r="E300" s="12"/>
      <c r="F300" s="12"/>
      <c r="G300" s="13" t="str" cm="1">
        <f t="array" ref="G300">_xlfn.IFNA(IF(OR(ISBLANK($B300),$D300="",$C300=""),"",INDEX(Table1[Item Cost],MATCH(1,(Items!$B300=Table1[Item])*($C300=Table1[Color])*(Items!$D300=Table1[Size]),0))),"")</f>
        <v/>
      </c>
      <c r="H300" s="13" t="str">
        <f t="shared" si="9"/>
        <v/>
      </c>
      <c r="I300" s="13" t="str">
        <f>IF(COUNTA(Payments!$A$7:$A$154)=0,"",IF(ISBLANK($A300),"",IF(ISNA(MATCH($A300,Payments!$A$7:$A$154,0)),"🚫 No","✔ Yes")))</f>
        <v/>
      </c>
      <c r="J300" s="5" t="str">
        <f t="shared" si="8"/>
        <v/>
      </c>
      <c r="L300" s="8"/>
      <c r="M300" s="4" t="str" cm="1">
        <f t="array" ref="M300">IF(ISBLANK($B300),"",IFERROR(TRANSPOSE(_xlfn.UNIQUE(_xlfn._xlws.FILTER(Table1[Color],Table1[Item]=$B300))),""))</f>
        <v/>
      </c>
      <c r="N300" s="4"/>
      <c r="O300" s="4"/>
      <c r="P300" s="4"/>
      <c r="Q300" s="4"/>
      <c r="R300" s="4"/>
      <c r="S300" s="4"/>
      <c r="T300" s="4"/>
      <c r="U300" s="4"/>
      <c r="V300" s="4"/>
      <c r="W300" s="4"/>
      <c r="X300" s="9"/>
      <c r="Y300" s="8"/>
      <c r="Z300" s="4" t="str" cm="1">
        <f t="array" ref="Z300">IF(OR(ISBLANK($C300),ISBLANK($B300)),"",IFERROR(TRANSPOSE(_xlfn.UNIQUE(_xlfn._xlws.FILTER(Table1[Size],(Table1[Item]=$B300)*(Table1[Color]=$C300)))),""))</f>
        <v/>
      </c>
      <c r="AA300" s="4"/>
      <c r="AB300" s="4"/>
      <c r="AC300" s="4"/>
      <c r="AD300" s="4"/>
      <c r="AE300" s="4"/>
      <c r="AF300" s="4"/>
      <c r="AG300" s="4"/>
      <c r="AH300" s="4"/>
      <c r="AI300" s="4"/>
      <c r="AJ300" s="4"/>
      <c r="AK300" s="9"/>
    </row>
    <row r="301" spans="1:37" x14ac:dyDescent="0.3">
      <c r="A301" s="11"/>
      <c r="B301" s="11"/>
      <c r="C301" s="11"/>
      <c r="D301" s="12"/>
      <c r="E301" s="12"/>
      <c r="F301" s="12"/>
      <c r="G301" s="13" t="str" cm="1">
        <f t="array" ref="G301">_xlfn.IFNA(IF(OR(ISBLANK($B301),$D301="",$C301=""),"",INDEX(Table1[Item Cost],MATCH(1,(Items!$B301=Table1[Item])*($C301=Table1[Color])*(Items!$D301=Table1[Size]),0))),"")</f>
        <v/>
      </c>
      <c r="H301" s="13" t="str">
        <f t="shared" si="9"/>
        <v/>
      </c>
      <c r="I301" s="13" t="str">
        <f>IF(COUNTA(Payments!$A$7:$A$154)=0,"",IF(ISBLANK($A301),"",IF(ISNA(MATCH($A301,Payments!$A$7:$A$154,0)),"🚫 No","✔ Yes")))</f>
        <v/>
      </c>
      <c r="J301" s="5" t="str">
        <f t="shared" si="8"/>
        <v/>
      </c>
      <c r="L301" s="8"/>
      <c r="M301" s="4" t="str" cm="1">
        <f t="array" ref="M301">IF(ISBLANK($B301),"",IFERROR(TRANSPOSE(_xlfn.UNIQUE(_xlfn._xlws.FILTER(Table1[Color],Table1[Item]=$B301))),""))</f>
        <v/>
      </c>
      <c r="N301" s="4"/>
      <c r="O301" s="4"/>
      <c r="P301" s="4"/>
      <c r="Q301" s="4"/>
      <c r="R301" s="4"/>
      <c r="S301" s="4"/>
      <c r="T301" s="4"/>
      <c r="U301" s="4"/>
      <c r="V301" s="4"/>
      <c r="W301" s="4"/>
      <c r="X301" s="9"/>
      <c r="Y301" s="8"/>
      <c r="Z301" s="4" t="str" cm="1">
        <f t="array" ref="Z301">IF(OR(ISBLANK($C301),ISBLANK($B301)),"",IFERROR(TRANSPOSE(_xlfn.UNIQUE(_xlfn._xlws.FILTER(Table1[Size],(Table1[Item]=$B301)*(Table1[Color]=$C301)))),""))</f>
        <v/>
      </c>
      <c r="AA301" s="4"/>
      <c r="AB301" s="4"/>
      <c r="AC301" s="4"/>
      <c r="AD301" s="4"/>
      <c r="AE301" s="4"/>
      <c r="AF301" s="4"/>
      <c r="AG301" s="4"/>
      <c r="AH301" s="4"/>
      <c r="AI301" s="4"/>
      <c r="AJ301" s="4"/>
      <c r="AK301" s="9"/>
    </row>
    <row r="302" spans="1:37" x14ac:dyDescent="0.3">
      <c r="A302" s="11"/>
      <c r="B302" s="11"/>
      <c r="C302" s="11"/>
      <c r="D302" s="12"/>
      <c r="E302" s="12"/>
      <c r="F302" s="12"/>
      <c r="G302" s="13" t="str" cm="1">
        <f t="array" ref="G302">_xlfn.IFNA(IF(OR(ISBLANK($B302),$D302="",$C302=""),"",INDEX(Table1[Item Cost],MATCH(1,(Items!$B302=Table1[Item])*($C302=Table1[Color])*(Items!$D302=Table1[Size]),0))),"")</f>
        <v/>
      </c>
      <c r="H302" s="13" t="str">
        <f t="shared" si="9"/>
        <v/>
      </c>
      <c r="I302" s="13" t="str">
        <f>IF(COUNTA(Payments!$A$7:$A$154)=0,"",IF(ISBLANK($A302),"",IF(ISNA(MATCH($A302,Payments!$A$7:$A$154,0)),"🚫 No","✔ Yes")))</f>
        <v/>
      </c>
      <c r="J302" s="5" t="str">
        <f t="shared" si="8"/>
        <v/>
      </c>
      <c r="L302" s="8"/>
      <c r="M302" s="4" t="str" cm="1">
        <f t="array" ref="M302">IF(ISBLANK($B302),"",IFERROR(TRANSPOSE(_xlfn.UNIQUE(_xlfn._xlws.FILTER(Table1[Color],Table1[Item]=$B302))),""))</f>
        <v/>
      </c>
      <c r="N302" s="4"/>
      <c r="O302" s="4"/>
      <c r="P302" s="4"/>
      <c r="Q302" s="4"/>
      <c r="R302" s="4"/>
      <c r="S302" s="4"/>
      <c r="T302" s="4"/>
      <c r="U302" s="4"/>
      <c r="V302" s="4"/>
      <c r="W302" s="4"/>
      <c r="X302" s="9"/>
      <c r="Y302" s="8"/>
      <c r="Z302" s="4" t="str" cm="1">
        <f t="array" ref="Z302">IF(OR(ISBLANK($C302),ISBLANK($B302)),"",IFERROR(TRANSPOSE(_xlfn.UNIQUE(_xlfn._xlws.FILTER(Table1[Size],(Table1[Item]=$B302)*(Table1[Color]=$C302)))),""))</f>
        <v/>
      </c>
      <c r="AA302" s="4"/>
      <c r="AB302" s="4"/>
      <c r="AC302" s="4"/>
      <c r="AD302" s="4"/>
      <c r="AE302" s="4"/>
      <c r="AF302" s="4"/>
      <c r="AG302" s="4"/>
      <c r="AH302" s="4"/>
      <c r="AI302" s="4"/>
      <c r="AJ302" s="4"/>
      <c r="AK302" s="9"/>
    </row>
    <row r="303" spans="1:37" x14ac:dyDescent="0.3">
      <c r="A303" s="11"/>
      <c r="B303" s="11"/>
      <c r="C303" s="11"/>
      <c r="D303" s="12"/>
      <c r="E303" s="12"/>
      <c r="F303" s="12"/>
      <c r="G303" s="13" t="str" cm="1">
        <f t="array" ref="G303">_xlfn.IFNA(IF(OR(ISBLANK($B303),$D303="",$C303=""),"",INDEX(Table1[Item Cost],MATCH(1,(Items!$B303=Table1[Item])*($C303=Table1[Color])*(Items!$D303=Table1[Size]),0))),"")</f>
        <v/>
      </c>
      <c r="H303" s="13" t="str">
        <f t="shared" si="9"/>
        <v/>
      </c>
      <c r="I303" s="13" t="str">
        <f>IF(COUNTA(Payments!$A$7:$A$154)=0,"",IF(ISBLANK($A303),"",IF(ISNA(MATCH($A303,Payments!$A$7:$A$154,0)),"🚫 No","✔ Yes")))</f>
        <v/>
      </c>
      <c r="J303" s="5" t="str">
        <f t="shared" si="8"/>
        <v/>
      </c>
      <c r="L303" s="8"/>
      <c r="M303" s="4" t="str" cm="1">
        <f t="array" ref="M303">IF(ISBLANK($B303),"",IFERROR(TRANSPOSE(_xlfn.UNIQUE(_xlfn._xlws.FILTER(Table1[Color],Table1[Item]=$B303))),""))</f>
        <v/>
      </c>
      <c r="N303" s="4"/>
      <c r="O303" s="4"/>
      <c r="P303" s="4"/>
      <c r="Q303" s="4"/>
      <c r="R303" s="4"/>
      <c r="S303" s="4"/>
      <c r="T303" s="4"/>
      <c r="U303" s="4"/>
      <c r="V303" s="4"/>
      <c r="W303" s="4"/>
      <c r="X303" s="9"/>
      <c r="Y303" s="8"/>
      <c r="Z303" s="4" t="str" cm="1">
        <f t="array" ref="Z303">IF(OR(ISBLANK($C303),ISBLANK($B303)),"",IFERROR(TRANSPOSE(_xlfn.UNIQUE(_xlfn._xlws.FILTER(Table1[Size],(Table1[Item]=$B303)*(Table1[Color]=$C303)))),""))</f>
        <v/>
      </c>
      <c r="AA303" s="4"/>
      <c r="AB303" s="4"/>
      <c r="AC303" s="4"/>
      <c r="AD303" s="4"/>
      <c r="AE303" s="4"/>
      <c r="AF303" s="4"/>
      <c r="AG303" s="4"/>
      <c r="AH303" s="4"/>
      <c r="AI303" s="4"/>
      <c r="AJ303" s="4"/>
      <c r="AK303" s="9"/>
    </row>
    <row r="304" spans="1:37" x14ac:dyDescent="0.3">
      <c r="A304" s="11"/>
      <c r="B304" s="11"/>
      <c r="C304" s="11"/>
      <c r="D304" s="12"/>
      <c r="E304" s="12"/>
      <c r="F304" s="12"/>
      <c r="G304" s="13" t="str" cm="1">
        <f t="array" ref="G304">_xlfn.IFNA(IF(OR(ISBLANK($B304),$D304="",$C304=""),"",INDEX(Table1[Item Cost],MATCH(1,(Items!$B304=Table1[Item])*($C304=Table1[Color])*(Items!$D304=Table1[Size]),0))),"")</f>
        <v/>
      </c>
      <c r="H304" s="13" t="str">
        <f t="shared" si="9"/>
        <v/>
      </c>
      <c r="I304" s="13" t="str">
        <f>IF(COUNTA(Payments!$A$7:$A$154)=0,"",IF(ISBLANK($A304),"",IF(ISNA(MATCH($A304,Payments!$A$7:$A$154,0)),"🚫 No","✔ Yes")))</f>
        <v/>
      </c>
      <c r="J304" s="5" t="str">
        <f t="shared" si="8"/>
        <v/>
      </c>
      <c r="L304" s="8"/>
      <c r="M304" s="4" t="str" cm="1">
        <f t="array" ref="M304">IF(ISBLANK($B304),"",IFERROR(TRANSPOSE(_xlfn.UNIQUE(_xlfn._xlws.FILTER(Table1[Color],Table1[Item]=$B304))),""))</f>
        <v/>
      </c>
      <c r="N304" s="4"/>
      <c r="O304" s="4"/>
      <c r="P304" s="4"/>
      <c r="Q304" s="4"/>
      <c r="R304" s="4"/>
      <c r="S304" s="4"/>
      <c r="T304" s="4"/>
      <c r="U304" s="4"/>
      <c r="V304" s="4"/>
      <c r="W304" s="4"/>
      <c r="X304" s="9"/>
      <c r="Y304" s="8"/>
      <c r="Z304" s="4" t="str" cm="1">
        <f t="array" ref="Z304">IF(OR(ISBLANK($C304),ISBLANK($B304)),"",IFERROR(TRANSPOSE(_xlfn.UNIQUE(_xlfn._xlws.FILTER(Table1[Size],(Table1[Item]=$B304)*(Table1[Color]=$C304)))),""))</f>
        <v/>
      </c>
      <c r="AA304" s="4"/>
      <c r="AB304" s="4"/>
      <c r="AC304" s="4"/>
      <c r="AD304" s="4"/>
      <c r="AE304" s="4"/>
      <c r="AF304" s="4"/>
      <c r="AG304" s="4"/>
      <c r="AH304" s="4"/>
      <c r="AI304" s="4"/>
      <c r="AJ304" s="4"/>
      <c r="AK304" s="9"/>
    </row>
    <row r="305" spans="1:37" x14ac:dyDescent="0.3">
      <c r="A305" s="11"/>
      <c r="B305" s="11"/>
      <c r="C305" s="11"/>
      <c r="D305" s="12"/>
      <c r="E305" s="12"/>
      <c r="F305" s="12"/>
      <c r="G305" s="13" t="str" cm="1">
        <f t="array" ref="G305">_xlfn.IFNA(IF(OR(ISBLANK($B305),$D305="",$C305=""),"",INDEX(Table1[Item Cost],MATCH(1,(Items!$B305=Table1[Item])*($C305=Table1[Color])*(Items!$D305=Table1[Size]),0))),"")</f>
        <v/>
      </c>
      <c r="H305" s="13" t="str">
        <f t="shared" si="9"/>
        <v/>
      </c>
      <c r="I305" s="13" t="str">
        <f>IF(COUNTA(Payments!$A$7:$A$154)=0,"",IF(ISBLANK($A305),"",IF(ISNA(MATCH($A305,Payments!$A$7:$A$154,0)),"🚫 No","✔ Yes")))</f>
        <v/>
      </c>
      <c r="J305" s="5" t="str">
        <f t="shared" si="8"/>
        <v/>
      </c>
      <c r="L305" s="8"/>
      <c r="M305" s="4" t="str" cm="1">
        <f t="array" ref="M305">IF(ISBLANK($B305),"",IFERROR(TRANSPOSE(_xlfn.UNIQUE(_xlfn._xlws.FILTER(Table1[Color],Table1[Item]=$B305))),""))</f>
        <v/>
      </c>
      <c r="N305" s="4"/>
      <c r="O305" s="4"/>
      <c r="P305" s="4"/>
      <c r="Q305" s="4"/>
      <c r="R305" s="4"/>
      <c r="S305" s="4"/>
      <c r="T305" s="4"/>
      <c r="U305" s="4"/>
      <c r="V305" s="4"/>
      <c r="W305" s="4"/>
      <c r="X305" s="9"/>
      <c r="Y305" s="8"/>
      <c r="Z305" s="4" t="str" cm="1">
        <f t="array" ref="Z305">IF(OR(ISBLANK($C305),ISBLANK($B305)),"",IFERROR(TRANSPOSE(_xlfn.UNIQUE(_xlfn._xlws.FILTER(Table1[Size],(Table1[Item]=$B305)*(Table1[Color]=$C305)))),""))</f>
        <v/>
      </c>
      <c r="AA305" s="4"/>
      <c r="AB305" s="4"/>
      <c r="AC305" s="4"/>
      <c r="AD305" s="4"/>
      <c r="AE305" s="4"/>
      <c r="AF305" s="4"/>
      <c r="AG305" s="4"/>
      <c r="AH305" s="4"/>
      <c r="AI305" s="4"/>
      <c r="AJ305" s="4"/>
      <c r="AK305" s="9"/>
    </row>
    <row r="306" spans="1:37" x14ac:dyDescent="0.3">
      <c r="A306" s="11"/>
      <c r="B306" s="11"/>
      <c r="C306" s="11"/>
      <c r="D306" s="12"/>
      <c r="E306" s="12"/>
      <c r="F306" s="12"/>
      <c r="G306" s="13" t="str" cm="1">
        <f t="array" ref="G306">_xlfn.IFNA(IF(OR(ISBLANK($B306),$D306="",$C306=""),"",INDEX(Table1[Item Cost],MATCH(1,(Items!$B306=Table1[Item])*($C306=Table1[Color])*(Items!$D306=Table1[Size]),0))),"")</f>
        <v/>
      </c>
      <c r="H306" s="13" t="str">
        <f t="shared" si="9"/>
        <v/>
      </c>
      <c r="I306" s="13" t="str">
        <f>IF(COUNTA(Payments!$A$7:$A$154)=0,"",IF(ISBLANK($A306),"",IF(ISNA(MATCH($A306,Payments!$A$7:$A$154,0)),"🚫 No","✔ Yes")))</f>
        <v/>
      </c>
      <c r="J306" s="5" t="str">
        <f t="shared" si="8"/>
        <v/>
      </c>
      <c r="L306" s="8"/>
      <c r="M306" s="4" t="str" cm="1">
        <f t="array" ref="M306">IF(ISBLANK($B306),"",IFERROR(TRANSPOSE(_xlfn.UNIQUE(_xlfn._xlws.FILTER(Table1[Color],Table1[Item]=$B306))),""))</f>
        <v/>
      </c>
      <c r="N306" s="4"/>
      <c r="O306" s="4"/>
      <c r="P306" s="4"/>
      <c r="Q306" s="4"/>
      <c r="R306" s="4"/>
      <c r="S306" s="4"/>
      <c r="T306" s="4"/>
      <c r="U306" s="4"/>
      <c r="V306" s="4"/>
      <c r="W306" s="4"/>
      <c r="X306" s="9"/>
      <c r="Y306" s="8"/>
      <c r="Z306" s="4" t="str" cm="1">
        <f t="array" ref="Z306">IF(OR(ISBLANK($C306),ISBLANK($B306)),"",IFERROR(TRANSPOSE(_xlfn.UNIQUE(_xlfn._xlws.FILTER(Table1[Size],(Table1[Item]=$B306)*(Table1[Color]=$C306)))),""))</f>
        <v/>
      </c>
      <c r="AA306" s="4"/>
      <c r="AB306" s="4"/>
      <c r="AC306" s="4"/>
      <c r="AD306" s="4"/>
      <c r="AE306" s="4"/>
      <c r="AF306" s="4"/>
      <c r="AG306" s="4"/>
      <c r="AH306" s="4"/>
      <c r="AI306" s="4"/>
      <c r="AJ306" s="4"/>
      <c r="AK306" s="9"/>
    </row>
    <row r="307" spans="1:37" x14ac:dyDescent="0.3">
      <c r="A307" s="11"/>
      <c r="B307" s="11"/>
      <c r="C307" s="11"/>
      <c r="D307" s="12"/>
      <c r="E307" s="12"/>
      <c r="F307" s="12"/>
      <c r="G307" s="13" t="str" cm="1">
        <f t="array" ref="G307">_xlfn.IFNA(IF(OR(ISBLANK($B307),$D307="",$C307=""),"",INDEX(Table1[Item Cost],MATCH(1,(Items!$B307=Table1[Item])*($C307=Table1[Color])*(Items!$D307=Table1[Size]),0))),"")</f>
        <v/>
      </c>
      <c r="H307" s="13" t="str">
        <f t="shared" si="9"/>
        <v/>
      </c>
      <c r="I307" s="13" t="str">
        <f>IF(COUNTA(Payments!$A$7:$A$154)=0,"",IF(ISBLANK($A307),"",IF(ISNA(MATCH($A307,Payments!$A$7:$A$154,0)),"🚫 No","✔ Yes")))</f>
        <v/>
      </c>
      <c r="J307" s="5" t="str">
        <f t="shared" si="8"/>
        <v/>
      </c>
      <c r="L307" s="8"/>
      <c r="M307" s="4" t="str" cm="1">
        <f t="array" ref="M307">IF(ISBLANK($B307),"",IFERROR(TRANSPOSE(_xlfn.UNIQUE(_xlfn._xlws.FILTER(Table1[Color],Table1[Item]=$B307))),""))</f>
        <v/>
      </c>
      <c r="N307" s="4"/>
      <c r="O307" s="4"/>
      <c r="P307" s="4"/>
      <c r="Q307" s="4"/>
      <c r="R307" s="4"/>
      <c r="S307" s="4"/>
      <c r="T307" s="4"/>
      <c r="U307" s="4"/>
      <c r="V307" s="4"/>
      <c r="W307" s="4"/>
      <c r="X307" s="9"/>
      <c r="Y307" s="8"/>
      <c r="Z307" s="4" t="str" cm="1">
        <f t="array" ref="Z307">IF(OR(ISBLANK($C307),ISBLANK($B307)),"",IFERROR(TRANSPOSE(_xlfn.UNIQUE(_xlfn._xlws.FILTER(Table1[Size],(Table1[Item]=$B307)*(Table1[Color]=$C307)))),""))</f>
        <v/>
      </c>
      <c r="AA307" s="4"/>
      <c r="AB307" s="4"/>
      <c r="AC307" s="4"/>
      <c r="AD307" s="4"/>
      <c r="AE307" s="4"/>
      <c r="AF307" s="4"/>
      <c r="AG307" s="4"/>
      <c r="AH307" s="4"/>
      <c r="AI307" s="4"/>
      <c r="AJ307" s="4"/>
      <c r="AK307" s="9"/>
    </row>
    <row r="308" spans="1:37" x14ac:dyDescent="0.3">
      <c r="A308" s="11"/>
      <c r="B308" s="11"/>
      <c r="C308" s="11"/>
      <c r="D308" s="12"/>
      <c r="E308" s="12"/>
      <c r="F308" s="12"/>
      <c r="G308" s="13" t="str" cm="1">
        <f t="array" ref="G308">_xlfn.IFNA(IF(OR(ISBLANK($B308),$D308="",$C308=""),"",INDEX(Table1[Item Cost],MATCH(1,(Items!$B308=Table1[Item])*($C308=Table1[Color])*(Items!$D308=Table1[Size]),0))),"")</f>
        <v/>
      </c>
      <c r="H308" s="13" t="str">
        <f t="shared" si="9"/>
        <v/>
      </c>
      <c r="I308" s="13" t="str">
        <f>IF(COUNTA(Payments!$A$7:$A$154)=0,"",IF(ISBLANK($A308),"",IF(ISNA(MATCH($A308,Payments!$A$7:$A$154,0)),"🚫 No","✔ Yes")))</f>
        <v/>
      </c>
      <c r="J308" s="5" t="str">
        <f t="shared" si="8"/>
        <v/>
      </c>
      <c r="L308" s="8"/>
      <c r="M308" s="4" t="str" cm="1">
        <f t="array" ref="M308">IF(ISBLANK($B308),"",IFERROR(TRANSPOSE(_xlfn.UNIQUE(_xlfn._xlws.FILTER(Table1[Color],Table1[Item]=$B308))),""))</f>
        <v/>
      </c>
      <c r="N308" s="4"/>
      <c r="O308" s="4"/>
      <c r="P308" s="4"/>
      <c r="Q308" s="4"/>
      <c r="R308" s="4"/>
      <c r="S308" s="4"/>
      <c r="T308" s="4"/>
      <c r="U308" s="4"/>
      <c r="V308" s="4"/>
      <c r="W308" s="4"/>
      <c r="X308" s="9"/>
      <c r="Y308" s="8"/>
      <c r="Z308" s="4" t="str" cm="1">
        <f t="array" ref="Z308">IF(OR(ISBLANK($C308),ISBLANK($B308)),"",IFERROR(TRANSPOSE(_xlfn.UNIQUE(_xlfn._xlws.FILTER(Table1[Size],(Table1[Item]=$B308)*(Table1[Color]=$C308)))),""))</f>
        <v/>
      </c>
      <c r="AA308" s="4"/>
      <c r="AB308" s="4"/>
      <c r="AC308" s="4"/>
      <c r="AD308" s="4"/>
      <c r="AE308" s="4"/>
      <c r="AF308" s="4"/>
      <c r="AG308" s="4"/>
      <c r="AH308" s="4"/>
      <c r="AI308" s="4"/>
      <c r="AJ308" s="4"/>
      <c r="AK308" s="9"/>
    </row>
    <row r="309" spans="1:37" x14ac:dyDescent="0.3">
      <c r="A309" s="11"/>
      <c r="B309" s="11"/>
      <c r="C309" s="11"/>
      <c r="D309" s="12"/>
      <c r="E309" s="12"/>
      <c r="F309" s="12"/>
      <c r="G309" s="13" t="str" cm="1">
        <f t="array" ref="G309">_xlfn.IFNA(IF(OR(ISBLANK($B309),$D309="",$C309=""),"",INDEX(Table1[Item Cost],MATCH(1,(Items!$B309=Table1[Item])*($C309=Table1[Color])*(Items!$D309=Table1[Size]),0))),"")</f>
        <v/>
      </c>
      <c r="H309" s="13" t="str">
        <f t="shared" si="9"/>
        <v/>
      </c>
      <c r="I309" s="13" t="str">
        <f>IF(COUNTA(Payments!$A$7:$A$154)=0,"",IF(ISBLANK($A309),"",IF(ISNA(MATCH($A309,Payments!$A$7:$A$154,0)),"🚫 No","✔ Yes")))</f>
        <v/>
      </c>
      <c r="J309" s="5" t="str">
        <f t="shared" si="8"/>
        <v/>
      </c>
      <c r="L309" s="8"/>
      <c r="M309" s="4" t="str" cm="1">
        <f t="array" ref="M309">IF(ISBLANK($B309),"",IFERROR(TRANSPOSE(_xlfn.UNIQUE(_xlfn._xlws.FILTER(Table1[Color],Table1[Item]=$B309))),""))</f>
        <v/>
      </c>
      <c r="N309" s="4"/>
      <c r="O309" s="4"/>
      <c r="P309" s="4"/>
      <c r="Q309" s="4"/>
      <c r="R309" s="4"/>
      <c r="S309" s="4"/>
      <c r="T309" s="4"/>
      <c r="U309" s="4"/>
      <c r="V309" s="4"/>
      <c r="W309" s="4"/>
      <c r="X309" s="9"/>
      <c r="Y309" s="8"/>
      <c r="Z309" s="4" t="str" cm="1">
        <f t="array" ref="Z309">IF(OR(ISBLANK($C309),ISBLANK($B309)),"",IFERROR(TRANSPOSE(_xlfn.UNIQUE(_xlfn._xlws.FILTER(Table1[Size],(Table1[Item]=$B309)*(Table1[Color]=$C309)))),""))</f>
        <v/>
      </c>
      <c r="AA309" s="4"/>
      <c r="AB309" s="4"/>
      <c r="AC309" s="4"/>
      <c r="AD309" s="4"/>
      <c r="AE309" s="4"/>
      <c r="AF309" s="4"/>
      <c r="AG309" s="4"/>
      <c r="AH309" s="4"/>
      <c r="AI309" s="4"/>
      <c r="AJ309" s="4"/>
      <c r="AK309" s="9"/>
    </row>
    <row r="310" spans="1:37" x14ac:dyDescent="0.3">
      <c r="A310" s="11"/>
      <c r="B310" s="11"/>
      <c r="C310" s="11"/>
      <c r="D310" s="12"/>
      <c r="E310" s="12"/>
      <c r="F310" s="12"/>
      <c r="G310" s="13" t="str" cm="1">
        <f t="array" ref="G310">_xlfn.IFNA(IF(OR(ISBLANK($B310),$D310="",$C310=""),"",INDEX(Table1[Item Cost],MATCH(1,(Items!$B310=Table1[Item])*($C310=Table1[Color])*(Items!$D310=Table1[Size]),0))),"")</f>
        <v/>
      </c>
      <c r="H310" s="13" t="str">
        <f t="shared" si="9"/>
        <v/>
      </c>
      <c r="I310" s="13" t="str">
        <f>IF(COUNTA(Payments!$A$7:$A$154)=0,"",IF(ISBLANK($A310),"",IF(ISNA(MATCH($A310,Payments!$A$7:$A$154,0)),"🚫 No","✔ Yes")))</f>
        <v/>
      </c>
      <c r="J310" s="5" t="str">
        <f t="shared" si="8"/>
        <v/>
      </c>
      <c r="L310" s="8"/>
      <c r="M310" s="4" t="str" cm="1">
        <f t="array" ref="M310">IF(ISBLANK($B310),"",IFERROR(TRANSPOSE(_xlfn.UNIQUE(_xlfn._xlws.FILTER(Table1[Color],Table1[Item]=$B310))),""))</f>
        <v/>
      </c>
      <c r="N310" s="4"/>
      <c r="O310" s="4"/>
      <c r="P310" s="4"/>
      <c r="Q310" s="4"/>
      <c r="R310" s="4"/>
      <c r="S310" s="4"/>
      <c r="T310" s="4"/>
      <c r="U310" s="4"/>
      <c r="V310" s="4"/>
      <c r="W310" s="4"/>
      <c r="X310" s="9"/>
      <c r="Y310" s="8"/>
      <c r="Z310" s="4" t="str" cm="1">
        <f t="array" ref="Z310">IF(OR(ISBLANK($C310),ISBLANK($B310)),"",IFERROR(TRANSPOSE(_xlfn.UNIQUE(_xlfn._xlws.FILTER(Table1[Size],(Table1[Item]=$B310)*(Table1[Color]=$C310)))),""))</f>
        <v/>
      </c>
      <c r="AA310" s="4"/>
      <c r="AB310" s="4"/>
      <c r="AC310" s="4"/>
      <c r="AD310" s="4"/>
      <c r="AE310" s="4"/>
      <c r="AF310" s="4"/>
      <c r="AG310" s="4"/>
      <c r="AH310" s="4"/>
      <c r="AI310" s="4"/>
      <c r="AJ310" s="4"/>
      <c r="AK310" s="9"/>
    </row>
    <row r="311" spans="1:37" x14ac:dyDescent="0.3">
      <c r="A311" s="11"/>
      <c r="B311" s="11"/>
      <c r="C311" s="11"/>
      <c r="D311" s="12"/>
      <c r="E311" s="12"/>
      <c r="F311" s="12"/>
      <c r="G311" s="13" t="str" cm="1">
        <f t="array" ref="G311">_xlfn.IFNA(IF(OR(ISBLANK($B311),$D311="",$C311=""),"",INDEX(Table1[Item Cost],MATCH(1,(Items!$B311=Table1[Item])*($C311=Table1[Color])*(Items!$D311=Table1[Size]),0))),"")</f>
        <v/>
      </c>
      <c r="H311" s="13" t="str">
        <f t="shared" si="9"/>
        <v/>
      </c>
      <c r="I311" s="13" t="str">
        <f>IF(COUNTA(Payments!$A$7:$A$154)=0,"",IF(ISBLANK($A311),"",IF(ISNA(MATCH($A311,Payments!$A$7:$A$154,0)),"🚫 No","✔ Yes")))</f>
        <v/>
      </c>
      <c r="J311" s="5" t="str">
        <f t="shared" si="8"/>
        <v/>
      </c>
      <c r="L311" s="8"/>
      <c r="M311" s="4" t="str" cm="1">
        <f t="array" ref="M311">IF(ISBLANK($B311),"",IFERROR(TRANSPOSE(_xlfn.UNIQUE(_xlfn._xlws.FILTER(Table1[Color],Table1[Item]=$B311))),""))</f>
        <v/>
      </c>
      <c r="N311" s="4"/>
      <c r="O311" s="4"/>
      <c r="P311" s="4"/>
      <c r="Q311" s="4"/>
      <c r="R311" s="4"/>
      <c r="S311" s="4"/>
      <c r="T311" s="4"/>
      <c r="U311" s="4"/>
      <c r="V311" s="4"/>
      <c r="W311" s="4"/>
      <c r="X311" s="9"/>
      <c r="Y311" s="8"/>
      <c r="Z311" s="4" t="str" cm="1">
        <f t="array" ref="Z311">IF(OR(ISBLANK($C311),ISBLANK($B311)),"",IFERROR(TRANSPOSE(_xlfn.UNIQUE(_xlfn._xlws.FILTER(Table1[Size],(Table1[Item]=$B311)*(Table1[Color]=$C311)))),""))</f>
        <v/>
      </c>
      <c r="AA311" s="4"/>
      <c r="AB311" s="4"/>
      <c r="AC311" s="4"/>
      <c r="AD311" s="4"/>
      <c r="AE311" s="4"/>
      <c r="AF311" s="4"/>
      <c r="AG311" s="4"/>
      <c r="AH311" s="4"/>
      <c r="AI311" s="4"/>
      <c r="AJ311" s="4"/>
      <c r="AK311" s="9"/>
    </row>
    <row r="312" spans="1:37" x14ac:dyDescent="0.3">
      <c r="A312" s="11"/>
      <c r="B312" s="11"/>
      <c r="C312" s="11"/>
      <c r="D312" s="12"/>
      <c r="E312" s="12"/>
      <c r="F312" s="12"/>
      <c r="G312" s="13" t="str" cm="1">
        <f t="array" ref="G312">_xlfn.IFNA(IF(OR(ISBLANK($B312),$D312="",$C312=""),"",INDEX(Table1[Item Cost],MATCH(1,(Items!$B312=Table1[Item])*($C312=Table1[Color])*(Items!$D312=Table1[Size]),0))),"")</f>
        <v/>
      </c>
      <c r="H312" s="13" t="str">
        <f t="shared" si="9"/>
        <v/>
      </c>
      <c r="I312" s="13" t="str">
        <f>IF(COUNTA(Payments!$A$7:$A$154)=0,"",IF(ISBLANK($A312),"",IF(ISNA(MATCH($A312,Payments!$A$7:$A$154,0)),"🚫 No","✔ Yes")))</f>
        <v/>
      </c>
      <c r="J312" s="5" t="str">
        <f t="shared" si="8"/>
        <v/>
      </c>
      <c r="L312" s="8"/>
      <c r="M312" s="4" t="str" cm="1">
        <f t="array" ref="M312">IF(ISBLANK($B312),"",IFERROR(TRANSPOSE(_xlfn.UNIQUE(_xlfn._xlws.FILTER(Table1[Color],Table1[Item]=$B312))),""))</f>
        <v/>
      </c>
      <c r="N312" s="4"/>
      <c r="O312" s="4"/>
      <c r="P312" s="4"/>
      <c r="Q312" s="4"/>
      <c r="R312" s="4"/>
      <c r="S312" s="4"/>
      <c r="T312" s="4"/>
      <c r="U312" s="4"/>
      <c r="V312" s="4"/>
      <c r="W312" s="4"/>
      <c r="X312" s="9"/>
      <c r="Y312" s="8"/>
      <c r="Z312" s="4" t="str" cm="1">
        <f t="array" ref="Z312">IF(OR(ISBLANK($C312),ISBLANK($B312)),"",IFERROR(TRANSPOSE(_xlfn.UNIQUE(_xlfn._xlws.FILTER(Table1[Size],(Table1[Item]=$B312)*(Table1[Color]=$C312)))),""))</f>
        <v/>
      </c>
      <c r="AA312" s="4"/>
      <c r="AB312" s="4"/>
      <c r="AC312" s="4"/>
      <c r="AD312" s="4"/>
      <c r="AE312" s="4"/>
      <c r="AF312" s="4"/>
      <c r="AG312" s="4"/>
      <c r="AH312" s="4"/>
      <c r="AI312" s="4"/>
      <c r="AJ312" s="4"/>
      <c r="AK312" s="9"/>
    </row>
    <row r="313" spans="1:37" x14ac:dyDescent="0.3">
      <c r="A313" s="11"/>
      <c r="B313" s="11"/>
      <c r="C313" s="11"/>
      <c r="D313" s="12"/>
      <c r="E313" s="12"/>
      <c r="F313" s="12"/>
      <c r="G313" s="13" t="str" cm="1">
        <f t="array" ref="G313">_xlfn.IFNA(IF(OR(ISBLANK($B313),$D313="",$C313=""),"",INDEX(Table1[Item Cost],MATCH(1,(Items!$B313=Table1[Item])*($C313=Table1[Color])*(Items!$D313=Table1[Size]),0))),"")</f>
        <v/>
      </c>
      <c r="H313" s="13" t="str">
        <f t="shared" si="9"/>
        <v/>
      </c>
      <c r="I313" s="13" t="str">
        <f>IF(COUNTA(Payments!$A$7:$A$154)=0,"",IF(ISBLANK($A313),"",IF(ISNA(MATCH($A313,Payments!$A$7:$A$154,0)),"🚫 No","✔ Yes")))</f>
        <v/>
      </c>
      <c r="J313" s="5" t="str">
        <f t="shared" si="8"/>
        <v/>
      </c>
      <c r="L313" s="8"/>
      <c r="M313" s="4" t="str" cm="1">
        <f t="array" ref="M313">IF(ISBLANK($B313),"",IFERROR(TRANSPOSE(_xlfn.UNIQUE(_xlfn._xlws.FILTER(Table1[Color],Table1[Item]=$B313))),""))</f>
        <v/>
      </c>
      <c r="N313" s="4"/>
      <c r="O313" s="4"/>
      <c r="P313" s="4"/>
      <c r="Q313" s="4"/>
      <c r="R313" s="4"/>
      <c r="S313" s="4"/>
      <c r="T313" s="4"/>
      <c r="U313" s="4"/>
      <c r="V313" s="4"/>
      <c r="W313" s="4"/>
      <c r="X313" s="9"/>
      <c r="Y313" s="8"/>
      <c r="Z313" s="4" t="str" cm="1">
        <f t="array" ref="Z313">IF(OR(ISBLANK($C313),ISBLANK($B313)),"",IFERROR(TRANSPOSE(_xlfn.UNIQUE(_xlfn._xlws.FILTER(Table1[Size],(Table1[Item]=$B313)*(Table1[Color]=$C313)))),""))</f>
        <v/>
      </c>
      <c r="AA313" s="4"/>
      <c r="AB313" s="4"/>
      <c r="AC313" s="4"/>
      <c r="AD313" s="4"/>
      <c r="AE313" s="4"/>
      <c r="AF313" s="4"/>
      <c r="AG313" s="4"/>
      <c r="AH313" s="4"/>
      <c r="AI313" s="4"/>
      <c r="AJ313" s="4"/>
      <c r="AK313" s="9"/>
    </row>
    <row r="314" spans="1:37" x14ac:dyDescent="0.3">
      <c r="A314" s="11"/>
      <c r="B314" s="11"/>
      <c r="C314" s="11"/>
      <c r="D314" s="12"/>
      <c r="E314" s="12"/>
      <c r="F314" s="12"/>
      <c r="G314" s="13" t="str" cm="1">
        <f t="array" ref="G314">_xlfn.IFNA(IF(OR(ISBLANK($B314),$D314="",$C314=""),"",INDEX(Table1[Item Cost],MATCH(1,(Items!$B314=Table1[Item])*($C314=Table1[Color])*(Items!$D314=Table1[Size]),0))),"")</f>
        <v/>
      </c>
      <c r="H314" s="13" t="str">
        <f t="shared" si="9"/>
        <v/>
      </c>
      <c r="I314" s="13" t="str">
        <f>IF(COUNTA(Payments!$A$7:$A$154)=0,"",IF(ISBLANK($A314),"",IF(ISNA(MATCH($A314,Payments!$A$7:$A$154,0)),"🚫 No","✔ Yes")))</f>
        <v/>
      </c>
      <c r="J314" s="5" t="str">
        <f t="shared" si="8"/>
        <v/>
      </c>
      <c r="L314" s="8"/>
      <c r="M314" s="4" t="str" cm="1">
        <f t="array" ref="M314">IF(ISBLANK($B314),"",IFERROR(TRANSPOSE(_xlfn.UNIQUE(_xlfn._xlws.FILTER(Table1[Color],Table1[Item]=$B314))),""))</f>
        <v/>
      </c>
      <c r="N314" s="4"/>
      <c r="O314" s="4"/>
      <c r="P314" s="4"/>
      <c r="Q314" s="4"/>
      <c r="R314" s="4"/>
      <c r="S314" s="4"/>
      <c r="T314" s="4"/>
      <c r="U314" s="4"/>
      <c r="V314" s="4"/>
      <c r="W314" s="4"/>
      <c r="X314" s="9"/>
      <c r="Y314" s="8"/>
      <c r="Z314" s="4" t="str" cm="1">
        <f t="array" ref="Z314">IF(OR(ISBLANK($C314),ISBLANK($B314)),"",IFERROR(TRANSPOSE(_xlfn.UNIQUE(_xlfn._xlws.FILTER(Table1[Size],(Table1[Item]=$B314)*(Table1[Color]=$C314)))),""))</f>
        <v/>
      </c>
      <c r="AA314" s="4"/>
      <c r="AB314" s="4"/>
      <c r="AC314" s="4"/>
      <c r="AD314" s="4"/>
      <c r="AE314" s="4"/>
      <c r="AF314" s="4"/>
      <c r="AG314" s="4"/>
      <c r="AH314" s="4"/>
      <c r="AI314" s="4"/>
      <c r="AJ314" s="4"/>
      <c r="AK314" s="9"/>
    </row>
    <row r="315" spans="1:37" x14ac:dyDescent="0.3">
      <c r="A315" s="11"/>
      <c r="B315" s="11"/>
      <c r="C315" s="11"/>
      <c r="D315" s="12"/>
      <c r="E315" s="12"/>
      <c r="F315" s="12"/>
      <c r="G315" s="13" t="str" cm="1">
        <f t="array" ref="G315">_xlfn.IFNA(IF(OR(ISBLANK($B315),$D315="",$C315=""),"",INDEX(Table1[Item Cost],MATCH(1,(Items!$B315=Table1[Item])*($C315=Table1[Color])*(Items!$D315=Table1[Size]),0))),"")</f>
        <v/>
      </c>
      <c r="H315" s="13" t="str">
        <f t="shared" si="9"/>
        <v/>
      </c>
      <c r="I315" s="13" t="str">
        <f>IF(COUNTA(Payments!$A$7:$A$154)=0,"",IF(ISBLANK($A315),"",IF(ISNA(MATCH($A315,Payments!$A$7:$A$154,0)),"🚫 No","✔ Yes")))</f>
        <v/>
      </c>
      <c r="J315" s="5" t="str">
        <f t="shared" si="8"/>
        <v/>
      </c>
      <c r="L315" s="8"/>
      <c r="M315" s="4" t="str" cm="1">
        <f t="array" ref="M315">IF(ISBLANK($B315),"",IFERROR(TRANSPOSE(_xlfn.UNIQUE(_xlfn._xlws.FILTER(Table1[Color],Table1[Item]=$B315))),""))</f>
        <v/>
      </c>
      <c r="N315" s="4"/>
      <c r="O315" s="4"/>
      <c r="P315" s="4"/>
      <c r="Q315" s="4"/>
      <c r="R315" s="4"/>
      <c r="S315" s="4"/>
      <c r="T315" s="4"/>
      <c r="U315" s="4"/>
      <c r="V315" s="4"/>
      <c r="W315" s="4"/>
      <c r="X315" s="9"/>
      <c r="Y315" s="8"/>
      <c r="Z315" s="4" t="str" cm="1">
        <f t="array" ref="Z315">IF(OR(ISBLANK($C315),ISBLANK($B315)),"",IFERROR(TRANSPOSE(_xlfn.UNIQUE(_xlfn._xlws.FILTER(Table1[Size],(Table1[Item]=$B315)*(Table1[Color]=$C315)))),""))</f>
        <v/>
      </c>
      <c r="AA315" s="4"/>
      <c r="AB315" s="4"/>
      <c r="AC315" s="4"/>
      <c r="AD315" s="4"/>
      <c r="AE315" s="4"/>
      <c r="AF315" s="4"/>
      <c r="AG315" s="4"/>
      <c r="AH315" s="4"/>
      <c r="AI315" s="4"/>
      <c r="AJ315" s="4"/>
      <c r="AK315" s="9"/>
    </row>
    <row r="316" spans="1:37" x14ac:dyDescent="0.3">
      <c r="A316" s="11"/>
      <c r="B316" s="11"/>
      <c r="C316" s="11"/>
      <c r="D316" s="12"/>
      <c r="E316" s="12"/>
      <c r="F316" s="12"/>
      <c r="G316" s="13" t="str" cm="1">
        <f t="array" ref="G316">_xlfn.IFNA(IF(OR(ISBLANK($B316),$D316="",$C316=""),"",INDEX(Table1[Item Cost],MATCH(1,(Items!$B316=Table1[Item])*($C316=Table1[Color])*(Items!$D316=Table1[Size]),0))),"")</f>
        <v/>
      </c>
      <c r="H316" s="13" t="str">
        <f t="shared" si="9"/>
        <v/>
      </c>
      <c r="I316" s="13" t="str">
        <f>IF(COUNTA(Payments!$A$7:$A$154)=0,"",IF(ISBLANK($A316),"",IF(ISNA(MATCH($A316,Payments!$A$7:$A$154,0)),"🚫 No","✔ Yes")))</f>
        <v/>
      </c>
      <c r="J316" s="5" t="str">
        <f t="shared" si="8"/>
        <v/>
      </c>
      <c r="L316" s="8"/>
      <c r="M316" s="4" t="str" cm="1">
        <f t="array" ref="M316">IF(ISBLANK($B316),"",IFERROR(TRANSPOSE(_xlfn.UNIQUE(_xlfn._xlws.FILTER(Table1[Color],Table1[Item]=$B316))),""))</f>
        <v/>
      </c>
      <c r="N316" s="4"/>
      <c r="O316" s="4"/>
      <c r="P316" s="4"/>
      <c r="Q316" s="4"/>
      <c r="R316" s="4"/>
      <c r="S316" s="4"/>
      <c r="T316" s="4"/>
      <c r="U316" s="4"/>
      <c r="V316" s="4"/>
      <c r="W316" s="4"/>
      <c r="X316" s="9"/>
      <c r="Y316" s="8"/>
      <c r="Z316" s="4" t="str" cm="1">
        <f t="array" ref="Z316">IF(OR(ISBLANK($C316),ISBLANK($B316)),"",IFERROR(TRANSPOSE(_xlfn.UNIQUE(_xlfn._xlws.FILTER(Table1[Size],(Table1[Item]=$B316)*(Table1[Color]=$C316)))),""))</f>
        <v/>
      </c>
      <c r="AA316" s="4"/>
      <c r="AB316" s="4"/>
      <c r="AC316" s="4"/>
      <c r="AD316" s="4"/>
      <c r="AE316" s="4"/>
      <c r="AF316" s="4"/>
      <c r="AG316" s="4"/>
      <c r="AH316" s="4"/>
      <c r="AI316" s="4"/>
      <c r="AJ316" s="4"/>
      <c r="AK316" s="9"/>
    </row>
    <row r="317" spans="1:37" x14ac:dyDescent="0.3">
      <c r="A317" s="11"/>
      <c r="B317" s="11"/>
      <c r="C317" s="11"/>
      <c r="D317" s="12"/>
      <c r="E317" s="12"/>
      <c r="F317" s="12"/>
      <c r="G317" s="13" t="str" cm="1">
        <f t="array" ref="G317">_xlfn.IFNA(IF(OR(ISBLANK($B317),$D317="",$C317=""),"",INDEX(Table1[Item Cost],MATCH(1,(Items!$B317=Table1[Item])*($C317=Table1[Color])*(Items!$D317=Table1[Size]),0))),"")</f>
        <v/>
      </c>
      <c r="H317" s="13" t="str">
        <f t="shared" si="9"/>
        <v/>
      </c>
      <c r="I317" s="13" t="str">
        <f>IF(COUNTA(Payments!$A$7:$A$154)=0,"",IF(ISBLANK($A317),"",IF(ISNA(MATCH($A317,Payments!$A$7:$A$154,0)),"🚫 No","✔ Yes")))</f>
        <v/>
      </c>
      <c r="J317" s="5" t="str">
        <f t="shared" si="8"/>
        <v/>
      </c>
      <c r="L317" s="8"/>
      <c r="M317" s="4" t="str" cm="1">
        <f t="array" ref="M317">IF(ISBLANK($B317),"",IFERROR(TRANSPOSE(_xlfn.UNIQUE(_xlfn._xlws.FILTER(Table1[Color],Table1[Item]=$B317))),""))</f>
        <v/>
      </c>
      <c r="N317" s="4"/>
      <c r="O317" s="4"/>
      <c r="P317" s="4"/>
      <c r="Q317" s="4"/>
      <c r="R317" s="4"/>
      <c r="S317" s="4"/>
      <c r="T317" s="4"/>
      <c r="U317" s="4"/>
      <c r="V317" s="4"/>
      <c r="W317" s="4"/>
      <c r="X317" s="9"/>
      <c r="Y317" s="8"/>
      <c r="Z317" s="4" t="str" cm="1">
        <f t="array" ref="Z317">IF(OR(ISBLANK($C317),ISBLANK($B317)),"",IFERROR(TRANSPOSE(_xlfn.UNIQUE(_xlfn._xlws.FILTER(Table1[Size],(Table1[Item]=$B317)*(Table1[Color]=$C317)))),""))</f>
        <v/>
      </c>
      <c r="AA317" s="4"/>
      <c r="AB317" s="4"/>
      <c r="AC317" s="4"/>
      <c r="AD317" s="4"/>
      <c r="AE317" s="4"/>
      <c r="AF317" s="4"/>
      <c r="AG317" s="4"/>
      <c r="AH317" s="4"/>
      <c r="AI317" s="4"/>
      <c r="AJ317" s="4"/>
      <c r="AK317" s="9"/>
    </row>
    <row r="318" spans="1:37" x14ac:dyDescent="0.3">
      <c r="A318" s="11"/>
      <c r="B318" s="11"/>
      <c r="C318" s="11"/>
      <c r="D318" s="12"/>
      <c r="E318" s="12"/>
      <c r="F318" s="12"/>
      <c r="G318" s="13" t="str" cm="1">
        <f t="array" ref="G318">_xlfn.IFNA(IF(OR(ISBLANK($B318),$D318="",$C318=""),"",INDEX(Table1[Item Cost],MATCH(1,(Items!$B318=Table1[Item])*($C318=Table1[Color])*(Items!$D318=Table1[Size]),0))),"")</f>
        <v/>
      </c>
      <c r="H318" s="13" t="str">
        <f t="shared" si="9"/>
        <v/>
      </c>
      <c r="I318" s="13" t="str">
        <f>IF(COUNTA(Payments!$A$7:$A$154)=0,"",IF(ISBLANK($A318),"",IF(ISNA(MATCH($A318,Payments!$A$7:$A$154,0)),"🚫 No","✔ Yes")))</f>
        <v/>
      </c>
      <c r="J318" s="5" t="str">
        <f t="shared" si="8"/>
        <v/>
      </c>
      <c r="L318" s="8"/>
      <c r="M318" s="4" t="str" cm="1">
        <f t="array" ref="M318">IF(ISBLANK($B318),"",IFERROR(TRANSPOSE(_xlfn.UNIQUE(_xlfn._xlws.FILTER(Table1[Color],Table1[Item]=$B318))),""))</f>
        <v/>
      </c>
      <c r="N318" s="4"/>
      <c r="O318" s="4"/>
      <c r="P318" s="4"/>
      <c r="Q318" s="4"/>
      <c r="R318" s="4"/>
      <c r="S318" s="4"/>
      <c r="T318" s="4"/>
      <c r="U318" s="4"/>
      <c r="V318" s="4"/>
      <c r="W318" s="4"/>
      <c r="X318" s="9"/>
      <c r="Y318" s="8"/>
      <c r="Z318" s="4" t="str" cm="1">
        <f t="array" ref="Z318">IF(OR(ISBLANK($C318),ISBLANK($B318)),"",IFERROR(TRANSPOSE(_xlfn.UNIQUE(_xlfn._xlws.FILTER(Table1[Size],(Table1[Item]=$B318)*(Table1[Color]=$C318)))),""))</f>
        <v/>
      </c>
      <c r="AA318" s="4"/>
      <c r="AB318" s="4"/>
      <c r="AC318" s="4"/>
      <c r="AD318" s="4"/>
      <c r="AE318" s="4"/>
      <c r="AF318" s="4"/>
      <c r="AG318" s="4"/>
      <c r="AH318" s="4"/>
      <c r="AI318" s="4"/>
      <c r="AJ318" s="4"/>
      <c r="AK318" s="9"/>
    </row>
    <row r="319" spans="1:37" x14ac:dyDescent="0.3">
      <c r="A319" s="11"/>
      <c r="B319" s="11"/>
      <c r="C319" s="11"/>
      <c r="D319" s="12"/>
      <c r="E319" s="12"/>
      <c r="F319" s="12"/>
      <c r="G319" s="13" t="str" cm="1">
        <f t="array" ref="G319">_xlfn.IFNA(IF(OR(ISBLANK($B319),$D319="",$C319=""),"",INDEX(Table1[Item Cost],MATCH(1,(Items!$B319=Table1[Item])*($C319=Table1[Color])*(Items!$D319=Table1[Size]),0))),"")</f>
        <v/>
      </c>
      <c r="H319" s="13" t="str">
        <f t="shared" si="9"/>
        <v/>
      </c>
      <c r="I319" s="13" t="str">
        <f>IF(COUNTA(Payments!$A$7:$A$154)=0,"",IF(ISBLANK($A319),"",IF(ISNA(MATCH($A319,Payments!$A$7:$A$154,0)),"🚫 No","✔ Yes")))</f>
        <v/>
      </c>
      <c r="J319" s="5" t="str">
        <f t="shared" si="8"/>
        <v/>
      </c>
      <c r="L319" s="8"/>
      <c r="M319" s="4" t="str" cm="1">
        <f t="array" ref="M319">IF(ISBLANK($B319),"",IFERROR(TRANSPOSE(_xlfn.UNIQUE(_xlfn._xlws.FILTER(Table1[Color],Table1[Item]=$B319))),""))</f>
        <v/>
      </c>
      <c r="N319" s="4"/>
      <c r="O319" s="4"/>
      <c r="P319" s="4"/>
      <c r="Q319" s="4"/>
      <c r="R319" s="4"/>
      <c r="S319" s="4"/>
      <c r="T319" s="4"/>
      <c r="U319" s="4"/>
      <c r="V319" s="4"/>
      <c r="W319" s="4"/>
      <c r="X319" s="9"/>
      <c r="Y319" s="8"/>
      <c r="Z319" s="4" t="str" cm="1">
        <f t="array" ref="Z319">IF(OR(ISBLANK($C319),ISBLANK($B319)),"",IFERROR(TRANSPOSE(_xlfn.UNIQUE(_xlfn._xlws.FILTER(Table1[Size],(Table1[Item]=$B319)*(Table1[Color]=$C319)))),""))</f>
        <v/>
      </c>
      <c r="AA319" s="4"/>
      <c r="AB319" s="4"/>
      <c r="AC319" s="4"/>
      <c r="AD319" s="4"/>
      <c r="AE319" s="4"/>
      <c r="AF319" s="4"/>
      <c r="AG319" s="4"/>
      <c r="AH319" s="4"/>
      <c r="AI319" s="4"/>
      <c r="AJ319" s="4"/>
      <c r="AK319" s="9"/>
    </row>
    <row r="320" spans="1:37" x14ac:dyDescent="0.3">
      <c r="A320" s="11"/>
      <c r="B320" s="11"/>
      <c r="C320" s="11"/>
      <c r="D320" s="12"/>
      <c r="E320" s="12"/>
      <c r="F320" s="12"/>
      <c r="G320" s="13" t="str" cm="1">
        <f t="array" ref="G320">_xlfn.IFNA(IF(OR(ISBLANK($B320),$D320="",$C320=""),"",INDEX(Table1[Item Cost],MATCH(1,(Items!$B320=Table1[Item])*($C320=Table1[Color])*(Items!$D320=Table1[Size]),0))),"")</f>
        <v/>
      </c>
      <c r="H320" s="13" t="str">
        <f t="shared" si="9"/>
        <v/>
      </c>
      <c r="I320" s="13" t="str">
        <f>IF(COUNTA(Payments!$A$7:$A$154)=0,"",IF(ISBLANK($A320),"",IF(ISNA(MATCH($A320,Payments!$A$7:$A$154,0)),"🚫 No","✔ Yes")))</f>
        <v/>
      </c>
      <c r="J320" s="5" t="str">
        <f t="shared" si="8"/>
        <v/>
      </c>
      <c r="L320" s="8"/>
      <c r="M320" s="4" t="str" cm="1">
        <f t="array" ref="M320">IF(ISBLANK($B320),"",IFERROR(TRANSPOSE(_xlfn.UNIQUE(_xlfn._xlws.FILTER(Table1[Color],Table1[Item]=$B320))),""))</f>
        <v/>
      </c>
      <c r="N320" s="4"/>
      <c r="O320" s="4"/>
      <c r="P320" s="4"/>
      <c r="Q320" s="4"/>
      <c r="R320" s="4"/>
      <c r="S320" s="4"/>
      <c r="T320" s="4"/>
      <c r="U320" s="4"/>
      <c r="V320" s="4"/>
      <c r="W320" s="4"/>
      <c r="X320" s="9"/>
      <c r="Y320" s="8"/>
      <c r="Z320" s="4" t="str" cm="1">
        <f t="array" ref="Z320">IF(OR(ISBLANK($C320),ISBLANK($B320)),"",IFERROR(TRANSPOSE(_xlfn.UNIQUE(_xlfn._xlws.FILTER(Table1[Size],(Table1[Item]=$B320)*(Table1[Color]=$C320)))),""))</f>
        <v/>
      </c>
      <c r="AA320" s="4"/>
      <c r="AB320" s="4"/>
      <c r="AC320" s="4"/>
      <c r="AD320" s="4"/>
      <c r="AE320" s="4"/>
      <c r="AF320" s="4"/>
      <c r="AG320" s="4"/>
      <c r="AH320" s="4"/>
      <c r="AI320" s="4"/>
      <c r="AJ320" s="4"/>
      <c r="AK320" s="9"/>
    </row>
    <row r="321" spans="1:37" x14ac:dyDescent="0.3">
      <c r="A321" s="11"/>
      <c r="B321" s="11"/>
      <c r="C321" s="11"/>
      <c r="D321" s="12"/>
      <c r="E321" s="12"/>
      <c r="F321" s="12"/>
      <c r="G321" s="13" t="str" cm="1">
        <f t="array" ref="G321">_xlfn.IFNA(IF(OR(ISBLANK($B321),$D321="",$C321=""),"",INDEX(Table1[Item Cost],MATCH(1,(Items!$B321=Table1[Item])*($C321=Table1[Color])*(Items!$D321=Table1[Size]),0))),"")</f>
        <v/>
      </c>
      <c r="H321" s="13" t="str">
        <f t="shared" si="9"/>
        <v/>
      </c>
      <c r="I321" s="13" t="str">
        <f>IF(COUNTA(Payments!$A$7:$A$154)=0,"",IF(ISBLANK($A321),"",IF(ISNA(MATCH($A321,Payments!$A$7:$A$154,0)),"🚫 No","✔ Yes")))</f>
        <v/>
      </c>
      <c r="J321" s="5" t="str">
        <f t="shared" si="8"/>
        <v/>
      </c>
      <c r="L321" s="8"/>
      <c r="M321" s="4" t="str" cm="1">
        <f t="array" ref="M321">IF(ISBLANK($B321),"",IFERROR(TRANSPOSE(_xlfn.UNIQUE(_xlfn._xlws.FILTER(Table1[Color],Table1[Item]=$B321))),""))</f>
        <v/>
      </c>
      <c r="N321" s="4"/>
      <c r="O321" s="4"/>
      <c r="P321" s="4"/>
      <c r="Q321" s="4"/>
      <c r="R321" s="4"/>
      <c r="S321" s="4"/>
      <c r="T321" s="4"/>
      <c r="U321" s="4"/>
      <c r="V321" s="4"/>
      <c r="W321" s="4"/>
      <c r="X321" s="9"/>
      <c r="Y321" s="8"/>
      <c r="Z321" s="4" t="str" cm="1">
        <f t="array" ref="Z321">IF(OR(ISBLANK($C321),ISBLANK($B321)),"",IFERROR(TRANSPOSE(_xlfn.UNIQUE(_xlfn._xlws.FILTER(Table1[Size],(Table1[Item]=$B321)*(Table1[Color]=$C321)))),""))</f>
        <v/>
      </c>
      <c r="AA321" s="4"/>
      <c r="AB321" s="4"/>
      <c r="AC321" s="4"/>
      <c r="AD321" s="4"/>
      <c r="AE321" s="4"/>
      <c r="AF321" s="4"/>
      <c r="AG321" s="4"/>
      <c r="AH321" s="4"/>
      <c r="AI321" s="4"/>
      <c r="AJ321" s="4"/>
      <c r="AK321" s="9"/>
    </row>
    <row r="322" spans="1:37" x14ac:dyDescent="0.3">
      <c r="A322" s="11"/>
      <c r="B322" s="11"/>
      <c r="C322" s="11"/>
      <c r="D322" s="12"/>
      <c r="E322" s="12"/>
      <c r="F322" s="12"/>
      <c r="G322" s="13" t="str" cm="1">
        <f t="array" ref="G322">_xlfn.IFNA(IF(OR(ISBLANK($B322),$D322="",$C322=""),"",INDEX(Table1[Item Cost],MATCH(1,(Items!$B322=Table1[Item])*($C322=Table1[Color])*(Items!$D322=Table1[Size]),0))),"")</f>
        <v/>
      </c>
      <c r="H322" s="13" t="str">
        <f t="shared" si="9"/>
        <v/>
      </c>
      <c r="I322" s="13" t="str">
        <f>IF(COUNTA(Payments!$A$7:$A$154)=0,"",IF(ISBLANK($A322),"",IF(ISNA(MATCH($A322,Payments!$A$7:$A$154,0)),"🚫 No","✔ Yes")))</f>
        <v/>
      </c>
      <c r="J322" s="5" t="str">
        <f t="shared" si="8"/>
        <v/>
      </c>
      <c r="L322" s="8"/>
      <c r="M322" s="4" t="str" cm="1">
        <f t="array" ref="M322">IF(ISBLANK($B322),"",IFERROR(TRANSPOSE(_xlfn.UNIQUE(_xlfn._xlws.FILTER(Table1[Color],Table1[Item]=$B322))),""))</f>
        <v/>
      </c>
      <c r="N322" s="4"/>
      <c r="O322" s="4"/>
      <c r="P322" s="4"/>
      <c r="Q322" s="4"/>
      <c r="R322" s="4"/>
      <c r="S322" s="4"/>
      <c r="T322" s="4"/>
      <c r="U322" s="4"/>
      <c r="V322" s="4"/>
      <c r="W322" s="4"/>
      <c r="X322" s="9"/>
      <c r="Y322" s="8"/>
      <c r="Z322" s="4" t="str" cm="1">
        <f t="array" ref="Z322">IF(OR(ISBLANK($C322),ISBLANK($B322)),"",IFERROR(TRANSPOSE(_xlfn.UNIQUE(_xlfn._xlws.FILTER(Table1[Size],(Table1[Item]=$B322)*(Table1[Color]=$C322)))),""))</f>
        <v/>
      </c>
      <c r="AA322" s="4"/>
      <c r="AB322" s="4"/>
      <c r="AC322" s="4"/>
      <c r="AD322" s="4"/>
      <c r="AE322" s="4"/>
      <c r="AF322" s="4"/>
      <c r="AG322" s="4"/>
      <c r="AH322" s="4"/>
      <c r="AI322" s="4"/>
      <c r="AJ322" s="4"/>
      <c r="AK322" s="9"/>
    </row>
    <row r="323" spans="1:37" x14ac:dyDescent="0.3">
      <c r="A323" s="11"/>
      <c r="B323" s="11"/>
      <c r="C323" s="11"/>
      <c r="D323" s="12"/>
      <c r="E323" s="12"/>
      <c r="F323" s="12"/>
      <c r="G323" s="13" t="str" cm="1">
        <f t="array" ref="G323">_xlfn.IFNA(IF(OR(ISBLANK($B323),$D323="",$C323=""),"",INDEX(Table1[Item Cost],MATCH(1,(Items!$B323=Table1[Item])*($C323=Table1[Color])*(Items!$D323=Table1[Size]),0))),"")</f>
        <v/>
      </c>
      <c r="H323" s="13" t="str">
        <f t="shared" si="9"/>
        <v/>
      </c>
      <c r="I323" s="13" t="str">
        <f>IF(COUNTA(Payments!$A$7:$A$154)=0,"",IF(ISBLANK($A323),"",IF(ISNA(MATCH($A323,Payments!$A$7:$A$154,0)),"🚫 No","✔ Yes")))</f>
        <v/>
      </c>
      <c r="J323" s="5" t="str">
        <f t="shared" si="8"/>
        <v/>
      </c>
      <c r="L323" s="8"/>
      <c r="M323" s="4" t="str" cm="1">
        <f t="array" ref="M323">IF(ISBLANK($B323),"",IFERROR(TRANSPOSE(_xlfn.UNIQUE(_xlfn._xlws.FILTER(Table1[Color],Table1[Item]=$B323))),""))</f>
        <v/>
      </c>
      <c r="N323" s="4"/>
      <c r="O323" s="4"/>
      <c r="P323" s="4"/>
      <c r="Q323" s="4"/>
      <c r="R323" s="4"/>
      <c r="S323" s="4"/>
      <c r="T323" s="4"/>
      <c r="U323" s="4"/>
      <c r="V323" s="4"/>
      <c r="W323" s="4"/>
      <c r="X323" s="9"/>
      <c r="Y323" s="8"/>
      <c r="Z323" s="4" t="str" cm="1">
        <f t="array" ref="Z323">IF(OR(ISBLANK($C323),ISBLANK($B323)),"",IFERROR(TRANSPOSE(_xlfn.UNIQUE(_xlfn._xlws.FILTER(Table1[Size],(Table1[Item]=$B323)*(Table1[Color]=$C323)))),""))</f>
        <v/>
      </c>
      <c r="AA323" s="4"/>
      <c r="AB323" s="4"/>
      <c r="AC323" s="4"/>
      <c r="AD323" s="4"/>
      <c r="AE323" s="4"/>
      <c r="AF323" s="4"/>
      <c r="AG323" s="4"/>
      <c r="AH323" s="4"/>
      <c r="AI323" s="4"/>
      <c r="AJ323" s="4"/>
      <c r="AK323" s="9"/>
    </row>
    <row r="324" spans="1:37" x14ac:dyDescent="0.3">
      <c r="A324" s="11"/>
      <c r="B324" s="11"/>
      <c r="C324" s="11"/>
      <c r="D324" s="12"/>
      <c r="E324" s="12"/>
      <c r="F324" s="12"/>
      <c r="G324" s="13" t="str" cm="1">
        <f t="array" ref="G324">_xlfn.IFNA(IF(OR(ISBLANK($B324),$D324="",$C324=""),"",INDEX(Table1[Item Cost],MATCH(1,(Items!$B324=Table1[Item])*($C324=Table1[Color])*(Items!$D324=Table1[Size]),0))),"")</f>
        <v/>
      </c>
      <c r="H324" s="13" t="str">
        <f t="shared" si="9"/>
        <v/>
      </c>
      <c r="I324" s="13" t="str">
        <f>IF(COUNTA(Payments!$A$7:$A$154)=0,"",IF(ISBLANK($A324),"",IF(ISNA(MATCH($A324,Payments!$A$7:$A$154,0)),"🚫 No","✔ Yes")))</f>
        <v/>
      </c>
      <c r="J324" s="5" t="str">
        <f t="shared" si="8"/>
        <v/>
      </c>
      <c r="L324" s="8"/>
      <c r="M324" s="4" t="str" cm="1">
        <f t="array" ref="M324">IF(ISBLANK($B324),"",IFERROR(TRANSPOSE(_xlfn.UNIQUE(_xlfn._xlws.FILTER(Table1[Color],Table1[Item]=$B324))),""))</f>
        <v/>
      </c>
      <c r="N324" s="4"/>
      <c r="O324" s="4"/>
      <c r="P324" s="4"/>
      <c r="Q324" s="4"/>
      <c r="R324" s="4"/>
      <c r="S324" s="4"/>
      <c r="T324" s="4"/>
      <c r="U324" s="4"/>
      <c r="V324" s="4"/>
      <c r="W324" s="4"/>
      <c r="X324" s="9"/>
      <c r="Y324" s="8"/>
      <c r="Z324" s="4" t="str" cm="1">
        <f t="array" ref="Z324">IF(OR(ISBLANK($C324),ISBLANK($B324)),"",IFERROR(TRANSPOSE(_xlfn.UNIQUE(_xlfn._xlws.FILTER(Table1[Size],(Table1[Item]=$B324)*(Table1[Color]=$C324)))),""))</f>
        <v/>
      </c>
      <c r="AA324" s="4"/>
      <c r="AB324" s="4"/>
      <c r="AC324" s="4"/>
      <c r="AD324" s="4"/>
      <c r="AE324" s="4"/>
      <c r="AF324" s="4"/>
      <c r="AG324" s="4"/>
      <c r="AH324" s="4"/>
      <c r="AI324" s="4"/>
      <c r="AJ324" s="4"/>
      <c r="AK324" s="9"/>
    </row>
    <row r="325" spans="1:37" x14ac:dyDescent="0.3">
      <c r="A325" s="11"/>
      <c r="B325" s="11"/>
      <c r="C325" s="11"/>
      <c r="D325" s="12"/>
      <c r="E325" s="12"/>
      <c r="F325" s="12"/>
      <c r="G325" s="13" t="str" cm="1">
        <f t="array" ref="G325">_xlfn.IFNA(IF(OR(ISBLANK($B325),$D325="",$C325=""),"",INDEX(Table1[Item Cost],MATCH(1,(Items!$B325=Table1[Item])*($C325=Table1[Color])*(Items!$D325=Table1[Size]),0))),"")</f>
        <v/>
      </c>
      <c r="H325" s="13" t="str">
        <f t="shared" si="9"/>
        <v/>
      </c>
      <c r="I325" s="13" t="str">
        <f>IF(COUNTA(Payments!$A$7:$A$154)=0,"",IF(ISBLANK($A325),"",IF(ISNA(MATCH($A325,Payments!$A$7:$A$154,0)),"🚫 No","✔ Yes")))</f>
        <v/>
      </c>
      <c r="J325" s="5" t="str">
        <f t="shared" ref="J325:J388" si="10">IF(AND(NOT(ISBLANK(C325)),ISERROR(MATCH(C325,$L325:$X325,0))),"🚫 Choose another color",IF(AND(NOT(ISBLANK(D325)),ISERROR(MATCH(D325,$Y325:$AK325,0))),IF(ISBLANK($C325),"","🚫 Choose another size"),""))</f>
        <v/>
      </c>
      <c r="L325" s="8"/>
      <c r="M325" s="4" t="str" cm="1">
        <f t="array" ref="M325">IF(ISBLANK($B325),"",IFERROR(TRANSPOSE(_xlfn.UNIQUE(_xlfn._xlws.FILTER(Table1[Color],Table1[Item]=$B325))),""))</f>
        <v/>
      </c>
      <c r="N325" s="4"/>
      <c r="O325" s="4"/>
      <c r="P325" s="4"/>
      <c r="Q325" s="4"/>
      <c r="R325" s="4"/>
      <c r="S325" s="4"/>
      <c r="T325" s="4"/>
      <c r="U325" s="4"/>
      <c r="V325" s="4"/>
      <c r="W325" s="4"/>
      <c r="X325" s="9"/>
      <c r="Y325" s="8"/>
      <c r="Z325" s="4" t="str" cm="1">
        <f t="array" ref="Z325">IF(OR(ISBLANK($C325),ISBLANK($B325)),"",IFERROR(TRANSPOSE(_xlfn.UNIQUE(_xlfn._xlws.FILTER(Table1[Size],(Table1[Item]=$B325)*(Table1[Color]=$C325)))),""))</f>
        <v/>
      </c>
      <c r="AA325" s="4"/>
      <c r="AB325" s="4"/>
      <c r="AC325" s="4"/>
      <c r="AD325" s="4"/>
      <c r="AE325" s="4"/>
      <c r="AF325" s="4"/>
      <c r="AG325" s="4"/>
      <c r="AH325" s="4"/>
      <c r="AI325" s="4"/>
      <c r="AJ325" s="4"/>
      <c r="AK325" s="9"/>
    </row>
    <row r="326" spans="1:37" x14ac:dyDescent="0.3">
      <c r="A326" s="11"/>
      <c r="B326" s="11"/>
      <c r="C326" s="11"/>
      <c r="D326" s="12"/>
      <c r="E326" s="12"/>
      <c r="F326" s="12"/>
      <c r="G326" s="13" t="str" cm="1">
        <f t="array" ref="G326">_xlfn.IFNA(IF(OR(ISBLANK($B326),$D326="",$C326=""),"",INDEX(Table1[Item Cost],MATCH(1,(Items!$B326=Table1[Item])*($C326=Table1[Color])*(Items!$D326=Table1[Size]),0))),"")</f>
        <v/>
      </c>
      <c r="H326" s="13" t="str">
        <f t="shared" ref="H326:H389" si="11">IF(ISNUMBER(G326),G326*_xlfn.NUMBERVALUE(E326),"")</f>
        <v/>
      </c>
      <c r="I326" s="13" t="str">
        <f>IF(COUNTA(Payments!$A$7:$A$154)=0,"",IF(ISBLANK($A326),"",IF(ISNA(MATCH($A326,Payments!$A$7:$A$154,0)),"🚫 No","✔ Yes")))</f>
        <v/>
      </c>
      <c r="J326" s="5" t="str">
        <f t="shared" si="10"/>
        <v/>
      </c>
      <c r="L326" s="8"/>
      <c r="M326" s="4" t="str" cm="1">
        <f t="array" ref="M326">IF(ISBLANK($B326),"",IFERROR(TRANSPOSE(_xlfn.UNIQUE(_xlfn._xlws.FILTER(Table1[Color],Table1[Item]=$B326))),""))</f>
        <v/>
      </c>
      <c r="N326" s="4"/>
      <c r="O326" s="4"/>
      <c r="P326" s="4"/>
      <c r="Q326" s="4"/>
      <c r="R326" s="4"/>
      <c r="S326" s="4"/>
      <c r="T326" s="4"/>
      <c r="U326" s="4"/>
      <c r="V326" s="4"/>
      <c r="W326" s="4"/>
      <c r="X326" s="9"/>
      <c r="Y326" s="8"/>
      <c r="Z326" s="4" t="str" cm="1">
        <f t="array" ref="Z326">IF(OR(ISBLANK($C326),ISBLANK($B326)),"",IFERROR(TRANSPOSE(_xlfn.UNIQUE(_xlfn._xlws.FILTER(Table1[Size],(Table1[Item]=$B326)*(Table1[Color]=$C326)))),""))</f>
        <v/>
      </c>
      <c r="AA326" s="4"/>
      <c r="AB326" s="4"/>
      <c r="AC326" s="4"/>
      <c r="AD326" s="4"/>
      <c r="AE326" s="4"/>
      <c r="AF326" s="4"/>
      <c r="AG326" s="4"/>
      <c r="AH326" s="4"/>
      <c r="AI326" s="4"/>
      <c r="AJ326" s="4"/>
      <c r="AK326" s="9"/>
    </row>
    <row r="327" spans="1:37" x14ac:dyDescent="0.3">
      <c r="A327" s="11"/>
      <c r="B327" s="11"/>
      <c r="C327" s="11"/>
      <c r="D327" s="12"/>
      <c r="E327" s="12"/>
      <c r="F327" s="12"/>
      <c r="G327" s="13" t="str" cm="1">
        <f t="array" ref="G327">_xlfn.IFNA(IF(OR(ISBLANK($B327),$D327="",$C327=""),"",INDEX(Table1[Item Cost],MATCH(1,(Items!$B327=Table1[Item])*($C327=Table1[Color])*(Items!$D327=Table1[Size]),0))),"")</f>
        <v/>
      </c>
      <c r="H327" s="13" t="str">
        <f t="shared" si="11"/>
        <v/>
      </c>
      <c r="I327" s="13" t="str">
        <f>IF(COUNTA(Payments!$A$7:$A$154)=0,"",IF(ISBLANK($A327),"",IF(ISNA(MATCH($A327,Payments!$A$7:$A$154,0)),"🚫 No","✔ Yes")))</f>
        <v/>
      </c>
      <c r="J327" s="5" t="str">
        <f t="shared" si="10"/>
        <v/>
      </c>
      <c r="L327" s="8"/>
      <c r="M327" s="4" t="str" cm="1">
        <f t="array" ref="M327">IF(ISBLANK($B327),"",IFERROR(TRANSPOSE(_xlfn.UNIQUE(_xlfn._xlws.FILTER(Table1[Color],Table1[Item]=$B327))),""))</f>
        <v/>
      </c>
      <c r="N327" s="4"/>
      <c r="O327" s="4"/>
      <c r="P327" s="4"/>
      <c r="Q327" s="4"/>
      <c r="R327" s="4"/>
      <c r="S327" s="4"/>
      <c r="T327" s="4"/>
      <c r="U327" s="4"/>
      <c r="V327" s="4"/>
      <c r="W327" s="4"/>
      <c r="X327" s="9"/>
      <c r="Y327" s="8"/>
      <c r="Z327" s="4" t="str" cm="1">
        <f t="array" ref="Z327">IF(OR(ISBLANK($C327),ISBLANK($B327)),"",IFERROR(TRANSPOSE(_xlfn.UNIQUE(_xlfn._xlws.FILTER(Table1[Size],(Table1[Item]=$B327)*(Table1[Color]=$C327)))),""))</f>
        <v/>
      </c>
      <c r="AA327" s="4"/>
      <c r="AB327" s="4"/>
      <c r="AC327" s="4"/>
      <c r="AD327" s="4"/>
      <c r="AE327" s="4"/>
      <c r="AF327" s="4"/>
      <c r="AG327" s="4"/>
      <c r="AH327" s="4"/>
      <c r="AI327" s="4"/>
      <c r="AJ327" s="4"/>
      <c r="AK327" s="9"/>
    </row>
    <row r="328" spans="1:37" x14ac:dyDescent="0.3">
      <c r="A328" s="11"/>
      <c r="B328" s="11"/>
      <c r="C328" s="11"/>
      <c r="D328" s="12"/>
      <c r="E328" s="12"/>
      <c r="F328" s="12"/>
      <c r="G328" s="13" t="str" cm="1">
        <f t="array" ref="G328">_xlfn.IFNA(IF(OR(ISBLANK($B328),$D328="",$C328=""),"",INDEX(Table1[Item Cost],MATCH(1,(Items!$B328=Table1[Item])*($C328=Table1[Color])*(Items!$D328=Table1[Size]),0))),"")</f>
        <v/>
      </c>
      <c r="H328" s="13" t="str">
        <f t="shared" si="11"/>
        <v/>
      </c>
      <c r="I328" s="13" t="str">
        <f>IF(COUNTA(Payments!$A$7:$A$154)=0,"",IF(ISBLANK($A328),"",IF(ISNA(MATCH($A328,Payments!$A$7:$A$154,0)),"🚫 No","✔ Yes")))</f>
        <v/>
      </c>
      <c r="J328" s="5" t="str">
        <f t="shared" si="10"/>
        <v/>
      </c>
      <c r="L328" s="8"/>
      <c r="M328" s="4" t="str" cm="1">
        <f t="array" ref="M328">IF(ISBLANK($B328),"",IFERROR(TRANSPOSE(_xlfn.UNIQUE(_xlfn._xlws.FILTER(Table1[Color],Table1[Item]=$B328))),""))</f>
        <v/>
      </c>
      <c r="N328" s="4"/>
      <c r="O328" s="4"/>
      <c r="P328" s="4"/>
      <c r="Q328" s="4"/>
      <c r="R328" s="4"/>
      <c r="S328" s="4"/>
      <c r="T328" s="4"/>
      <c r="U328" s="4"/>
      <c r="V328" s="4"/>
      <c r="W328" s="4"/>
      <c r="X328" s="9"/>
      <c r="Y328" s="8"/>
      <c r="Z328" s="4" t="str" cm="1">
        <f t="array" ref="Z328">IF(OR(ISBLANK($C328),ISBLANK($B328)),"",IFERROR(TRANSPOSE(_xlfn.UNIQUE(_xlfn._xlws.FILTER(Table1[Size],(Table1[Item]=$B328)*(Table1[Color]=$C328)))),""))</f>
        <v/>
      </c>
      <c r="AA328" s="4"/>
      <c r="AB328" s="4"/>
      <c r="AC328" s="4"/>
      <c r="AD328" s="4"/>
      <c r="AE328" s="4"/>
      <c r="AF328" s="4"/>
      <c r="AG328" s="4"/>
      <c r="AH328" s="4"/>
      <c r="AI328" s="4"/>
      <c r="AJ328" s="4"/>
      <c r="AK328" s="9"/>
    </row>
    <row r="329" spans="1:37" x14ac:dyDescent="0.3">
      <c r="A329" s="11"/>
      <c r="B329" s="11"/>
      <c r="C329" s="11"/>
      <c r="D329" s="12"/>
      <c r="E329" s="12"/>
      <c r="F329" s="12"/>
      <c r="G329" s="13" t="str" cm="1">
        <f t="array" ref="G329">_xlfn.IFNA(IF(OR(ISBLANK($B329),$D329="",$C329=""),"",INDEX(Table1[Item Cost],MATCH(1,(Items!$B329=Table1[Item])*($C329=Table1[Color])*(Items!$D329=Table1[Size]),0))),"")</f>
        <v/>
      </c>
      <c r="H329" s="13" t="str">
        <f t="shared" si="11"/>
        <v/>
      </c>
      <c r="I329" s="13" t="str">
        <f>IF(COUNTA(Payments!$A$7:$A$154)=0,"",IF(ISBLANK($A329),"",IF(ISNA(MATCH($A329,Payments!$A$7:$A$154,0)),"🚫 No","✔ Yes")))</f>
        <v/>
      </c>
      <c r="J329" s="5" t="str">
        <f t="shared" si="10"/>
        <v/>
      </c>
      <c r="L329" s="8"/>
      <c r="M329" s="4" t="str" cm="1">
        <f t="array" ref="M329">IF(ISBLANK($B329),"",IFERROR(TRANSPOSE(_xlfn.UNIQUE(_xlfn._xlws.FILTER(Table1[Color],Table1[Item]=$B329))),""))</f>
        <v/>
      </c>
      <c r="N329" s="4"/>
      <c r="O329" s="4"/>
      <c r="P329" s="4"/>
      <c r="Q329" s="4"/>
      <c r="R329" s="4"/>
      <c r="S329" s="4"/>
      <c r="T329" s="4"/>
      <c r="U329" s="4"/>
      <c r="V329" s="4"/>
      <c r="W329" s="4"/>
      <c r="X329" s="9"/>
      <c r="Y329" s="8"/>
      <c r="Z329" s="4" t="str" cm="1">
        <f t="array" ref="Z329">IF(OR(ISBLANK($C329),ISBLANK($B329)),"",IFERROR(TRANSPOSE(_xlfn.UNIQUE(_xlfn._xlws.FILTER(Table1[Size],(Table1[Item]=$B329)*(Table1[Color]=$C329)))),""))</f>
        <v/>
      </c>
      <c r="AA329" s="4"/>
      <c r="AB329" s="4"/>
      <c r="AC329" s="4"/>
      <c r="AD329" s="4"/>
      <c r="AE329" s="4"/>
      <c r="AF329" s="4"/>
      <c r="AG329" s="4"/>
      <c r="AH329" s="4"/>
      <c r="AI329" s="4"/>
      <c r="AJ329" s="4"/>
      <c r="AK329" s="9"/>
    </row>
    <row r="330" spans="1:37" x14ac:dyDescent="0.3">
      <c r="A330" s="11"/>
      <c r="B330" s="11"/>
      <c r="C330" s="11"/>
      <c r="D330" s="12"/>
      <c r="E330" s="12"/>
      <c r="F330" s="12"/>
      <c r="G330" s="13" t="str" cm="1">
        <f t="array" ref="G330">_xlfn.IFNA(IF(OR(ISBLANK($B330),$D330="",$C330=""),"",INDEX(Table1[Item Cost],MATCH(1,(Items!$B330=Table1[Item])*($C330=Table1[Color])*(Items!$D330=Table1[Size]),0))),"")</f>
        <v/>
      </c>
      <c r="H330" s="13" t="str">
        <f t="shared" si="11"/>
        <v/>
      </c>
      <c r="I330" s="13" t="str">
        <f>IF(COUNTA(Payments!$A$7:$A$154)=0,"",IF(ISBLANK($A330),"",IF(ISNA(MATCH($A330,Payments!$A$7:$A$154,0)),"🚫 No","✔ Yes")))</f>
        <v/>
      </c>
      <c r="J330" s="5" t="str">
        <f t="shared" si="10"/>
        <v/>
      </c>
      <c r="L330" s="8"/>
      <c r="M330" s="4" t="str" cm="1">
        <f t="array" ref="M330">IF(ISBLANK($B330),"",IFERROR(TRANSPOSE(_xlfn.UNIQUE(_xlfn._xlws.FILTER(Table1[Color],Table1[Item]=$B330))),""))</f>
        <v/>
      </c>
      <c r="N330" s="4"/>
      <c r="O330" s="4"/>
      <c r="P330" s="4"/>
      <c r="Q330" s="4"/>
      <c r="R330" s="4"/>
      <c r="S330" s="4"/>
      <c r="T330" s="4"/>
      <c r="U330" s="4"/>
      <c r="V330" s="4"/>
      <c r="W330" s="4"/>
      <c r="X330" s="9"/>
      <c r="Y330" s="8"/>
      <c r="Z330" s="4" t="str" cm="1">
        <f t="array" ref="Z330">IF(OR(ISBLANK($C330),ISBLANK($B330)),"",IFERROR(TRANSPOSE(_xlfn.UNIQUE(_xlfn._xlws.FILTER(Table1[Size],(Table1[Item]=$B330)*(Table1[Color]=$C330)))),""))</f>
        <v/>
      </c>
      <c r="AA330" s="4"/>
      <c r="AB330" s="4"/>
      <c r="AC330" s="4"/>
      <c r="AD330" s="4"/>
      <c r="AE330" s="4"/>
      <c r="AF330" s="4"/>
      <c r="AG330" s="4"/>
      <c r="AH330" s="4"/>
      <c r="AI330" s="4"/>
      <c r="AJ330" s="4"/>
      <c r="AK330" s="9"/>
    </row>
    <row r="331" spans="1:37" x14ac:dyDescent="0.3">
      <c r="A331" s="11"/>
      <c r="B331" s="11"/>
      <c r="C331" s="11"/>
      <c r="D331" s="12"/>
      <c r="E331" s="12"/>
      <c r="F331" s="12"/>
      <c r="G331" s="13" t="str" cm="1">
        <f t="array" ref="G331">_xlfn.IFNA(IF(OR(ISBLANK($B331),$D331="",$C331=""),"",INDEX(Table1[Item Cost],MATCH(1,(Items!$B331=Table1[Item])*($C331=Table1[Color])*(Items!$D331=Table1[Size]),0))),"")</f>
        <v/>
      </c>
      <c r="H331" s="13" t="str">
        <f t="shared" si="11"/>
        <v/>
      </c>
      <c r="I331" s="13" t="str">
        <f>IF(COUNTA(Payments!$A$7:$A$154)=0,"",IF(ISBLANK($A331),"",IF(ISNA(MATCH($A331,Payments!$A$7:$A$154,0)),"🚫 No","✔ Yes")))</f>
        <v/>
      </c>
      <c r="J331" s="5" t="str">
        <f t="shared" si="10"/>
        <v/>
      </c>
      <c r="L331" s="8"/>
      <c r="M331" s="4" t="str" cm="1">
        <f t="array" ref="M331">IF(ISBLANK($B331),"",IFERROR(TRANSPOSE(_xlfn.UNIQUE(_xlfn._xlws.FILTER(Table1[Color],Table1[Item]=$B331))),""))</f>
        <v/>
      </c>
      <c r="N331" s="4"/>
      <c r="O331" s="4"/>
      <c r="P331" s="4"/>
      <c r="Q331" s="4"/>
      <c r="R331" s="4"/>
      <c r="S331" s="4"/>
      <c r="T331" s="4"/>
      <c r="U331" s="4"/>
      <c r="V331" s="4"/>
      <c r="W331" s="4"/>
      <c r="X331" s="9"/>
      <c r="Y331" s="8"/>
      <c r="Z331" s="4" t="str" cm="1">
        <f t="array" ref="Z331">IF(OR(ISBLANK($C331),ISBLANK($B331)),"",IFERROR(TRANSPOSE(_xlfn.UNIQUE(_xlfn._xlws.FILTER(Table1[Size],(Table1[Item]=$B331)*(Table1[Color]=$C331)))),""))</f>
        <v/>
      </c>
      <c r="AA331" s="4"/>
      <c r="AB331" s="4"/>
      <c r="AC331" s="4"/>
      <c r="AD331" s="4"/>
      <c r="AE331" s="4"/>
      <c r="AF331" s="4"/>
      <c r="AG331" s="4"/>
      <c r="AH331" s="4"/>
      <c r="AI331" s="4"/>
      <c r="AJ331" s="4"/>
      <c r="AK331" s="9"/>
    </row>
    <row r="332" spans="1:37" x14ac:dyDescent="0.3">
      <c r="A332" s="11"/>
      <c r="B332" s="11"/>
      <c r="C332" s="11"/>
      <c r="D332" s="12"/>
      <c r="E332" s="12"/>
      <c r="F332" s="12"/>
      <c r="G332" s="13" t="str" cm="1">
        <f t="array" ref="G332">_xlfn.IFNA(IF(OR(ISBLANK($B332),$D332="",$C332=""),"",INDEX(Table1[Item Cost],MATCH(1,(Items!$B332=Table1[Item])*($C332=Table1[Color])*(Items!$D332=Table1[Size]),0))),"")</f>
        <v/>
      </c>
      <c r="H332" s="13" t="str">
        <f t="shared" si="11"/>
        <v/>
      </c>
      <c r="I332" s="13" t="str">
        <f>IF(COUNTA(Payments!$A$7:$A$154)=0,"",IF(ISBLANK($A332),"",IF(ISNA(MATCH($A332,Payments!$A$7:$A$154,0)),"🚫 No","✔ Yes")))</f>
        <v/>
      </c>
      <c r="J332" s="5" t="str">
        <f t="shared" si="10"/>
        <v/>
      </c>
      <c r="L332" s="8"/>
      <c r="M332" s="4" t="str" cm="1">
        <f t="array" ref="M332">IF(ISBLANK($B332),"",IFERROR(TRANSPOSE(_xlfn.UNIQUE(_xlfn._xlws.FILTER(Table1[Color],Table1[Item]=$B332))),""))</f>
        <v/>
      </c>
      <c r="N332" s="4"/>
      <c r="O332" s="4"/>
      <c r="P332" s="4"/>
      <c r="Q332" s="4"/>
      <c r="R332" s="4"/>
      <c r="S332" s="4"/>
      <c r="T332" s="4"/>
      <c r="U332" s="4"/>
      <c r="V332" s="4"/>
      <c r="W332" s="4"/>
      <c r="X332" s="9"/>
      <c r="Y332" s="8"/>
      <c r="Z332" s="4" t="str" cm="1">
        <f t="array" ref="Z332">IF(OR(ISBLANK($C332),ISBLANK($B332)),"",IFERROR(TRANSPOSE(_xlfn.UNIQUE(_xlfn._xlws.FILTER(Table1[Size],(Table1[Item]=$B332)*(Table1[Color]=$C332)))),""))</f>
        <v/>
      </c>
      <c r="AA332" s="4"/>
      <c r="AB332" s="4"/>
      <c r="AC332" s="4"/>
      <c r="AD332" s="4"/>
      <c r="AE332" s="4"/>
      <c r="AF332" s="4"/>
      <c r="AG332" s="4"/>
      <c r="AH332" s="4"/>
      <c r="AI332" s="4"/>
      <c r="AJ332" s="4"/>
      <c r="AK332" s="9"/>
    </row>
    <row r="333" spans="1:37" x14ac:dyDescent="0.3">
      <c r="A333" s="11"/>
      <c r="B333" s="11"/>
      <c r="C333" s="11"/>
      <c r="D333" s="12"/>
      <c r="E333" s="12"/>
      <c r="F333" s="12"/>
      <c r="G333" s="13" t="str" cm="1">
        <f t="array" ref="G333">_xlfn.IFNA(IF(OR(ISBLANK($B333),$D333="",$C333=""),"",INDEX(Table1[Item Cost],MATCH(1,(Items!$B333=Table1[Item])*($C333=Table1[Color])*(Items!$D333=Table1[Size]),0))),"")</f>
        <v/>
      </c>
      <c r="H333" s="13" t="str">
        <f t="shared" si="11"/>
        <v/>
      </c>
      <c r="I333" s="13" t="str">
        <f>IF(COUNTA(Payments!$A$7:$A$154)=0,"",IF(ISBLANK($A333),"",IF(ISNA(MATCH($A333,Payments!$A$7:$A$154,0)),"🚫 No","✔ Yes")))</f>
        <v/>
      </c>
      <c r="J333" s="5" t="str">
        <f t="shared" si="10"/>
        <v/>
      </c>
      <c r="L333" s="8"/>
      <c r="M333" s="4" t="str" cm="1">
        <f t="array" ref="M333">IF(ISBLANK($B333),"",IFERROR(TRANSPOSE(_xlfn.UNIQUE(_xlfn._xlws.FILTER(Table1[Color],Table1[Item]=$B333))),""))</f>
        <v/>
      </c>
      <c r="N333" s="4"/>
      <c r="O333" s="4"/>
      <c r="P333" s="4"/>
      <c r="Q333" s="4"/>
      <c r="R333" s="4"/>
      <c r="S333" s="4"/>
      <c r="T333" s="4"/>
      <c r="U333" s="4"/>
      <c r="V333" s="4"/>
      <c r="W333" s="4"/>
      <c r="X333" s="9"/>
      <c r="Y333" s="8"/>
      <c r="Z333" s="4" t="str" cm="1">
        <f t="array" ref="Z333">IF(OR(ISBLANK($C333),ISBLANK($B333)),"",IFERROR(TRANSPOSE(_xlfn.UNIQUE(_xlfn._xlws.FILTER(Table1[Size],(Table1[Item]=$B333)*(Table1[Color]=$C333)))),""))</f>
        <v/>
      </c>
      <c r="AA333" s="4"/>
      <c r="AB333" s="4"/>
      <c r="AC333" s="4"/>
      <c r="AD333" s="4"/>
      <c r="AE333" s="4"/>
      <c r="AF333" s="4"/>
      <c r="AG333" s="4"/>
      <c r="AH333" s="4"/>
      <c r="AI333" s="4"/>
      <c r="AJ333" s="4"/>
      <c r="AK333" s="9"/>
    </row>
    <row r="334" spans="1:37" x14ac:dyDescent="0.3">
      <c r="A334" s="11"/>
      <c r="B334" s="11"/>
      <c r="C334" s="11"/>
      <c r="D334" s="12"/>
      <c r="E334" s="12"/>
      <c r="F334" s="12"/>
      <c r="G334" s="13" t="str" cm="1">
        <f t="array" ref="G334">_xlfn.IFNA(IF(OR(ISBLANK($B334),$D334="",$C334=""),"",INDEX(Table1[Item Cost],MATCH(1,(Items!$B334=Table1[Item])*($C334=Table1[Color])*(Items!$D334=Table1[Size]),0))),"")</f>
        <v/>
      </c>
      <c r="H334" s="13" t="str">
        <f t="shared" si="11"/>
        <v/>
      </c>
      <c r="I334" s="13" t="str">
        <f>IF(COUNTA(Payments!$A$7:$A$154)=0,"",IF(ISBLANK($A334),"",IF(ISNA(MATCH($A334,Payments!$A$7:$A$154,0)),"🚫 No","✔ Yes")))</f>
        <v/>
      </c>
      <c r="J334" s="5" t="str">
        <f t="shared" si="10"/>
        <v/>
      </c>
      <c r="L334" s="8"/>
      <c r="M334" s="4" t="str" cm="1">
        <f t="array" ref="M334">IF(ISBLANK($B334),"",IFERROR(TRANSPOSE(_xlfn.UNIQUE(_xlfn._xlws.FILTER(Table1[Color],Table1[Item]=$B334))),""))</f>
        <v/>
      </c>
      <c r="N334" s="4"/>
      <c r="O334" s="4"/>
      <c r="P334" s="4"/>
      <c r="Q334" s="4"/>
      <c r="R334" s="4"/>
      <c r="S334" s="4"/>
      <c r="T334" s="4"/>
      <c r="U334" s="4"/>
      <c r="V334" s="4"/>
      <c r="W334" s="4"/>
      <c r="X334" s="9"/>
      <c r="Y334" s="8"/>
      <c r="Z334" s="4" t="str" cm="1">
        <f t="array" ref="Z334">IF(OR(ISBLANK($C334),ISBLANK($B334)),"",IFERROR(TRANSPOSE(_xlfn.UNIQUE(_xlfn._xlws.FILTER(Table1[Size],(Table1[Item]=$B334)*(Table1[Color]=$C334)))),""))</f>
        <v/>
      </c>
      <c r="AA334" s="4"/>
      <c r="AB334" s="4"/>
      <c r="AC334" s="4"/>
      <c r="AD334" s="4"/>
      <c r="AE334" s="4"/>
      <c r="AF334" s="4"/>
      <c r="AG334" s="4"/>
      <c r="AH334" s="4"/>
      <c r="AI334" s="4"/>
      <c r="AJ334" s="4"/>
      <c r="AK334" s="9"/>
    </row>
    <row r="335" spans="1:37" x14ac:dyDescent="0.3">
      <c r="A335" s="11"/>
      <c r="B335" s="11"/>
      <c r="C335" s="11"/>
      <c r="D335" s="12"/>
      <c r="E335" s="12"/>
      <c r="F335" s="12"/>
      <c r="G335" s="13" t="str" cm="1">
        <f t="array" ref="G335">_xlfn.IFNA(IF(OR(ISBLANK($B335),$D335="",$C335=""),"",INDEX(Table1[Item Cost],MATCH(1,(Items!$B335=Table1[Item])*($C335=Table1[Color])*(Items!$D335=Table1[Size]),0))),"")</f>
        <v/>
      </c>
      <c r="H335" s="13" t="str">
        <f t="shared" si="11"/>
        <v/>
      </c>
      <c r="I335" s="13" t="str">
        <f>IF(COUNTA(Payments!$A$7:$A$154)=0,"",IF(ISBLANK($A335),"",IF(ISNA(MATCH($A335,Payments!$A$7:$A$154,0)),"🚫 No","✔ Yes")))</f>
        <v/>
      </c>
      <c r="J335" s="5" t="str">
        <f t="shared" si="10"/>
        <v/>
      </c>
      <c r="L335" s="8"/>
      <c r="M335" s="4" t="str" cm="1">
        <f t="array" ref="M335">IF(ISBLANK($B335),"",IFERROR(TRANSPOSE(_xlfn.UNIQUE(_xlfn._xlws.FILTER(Table1[Color],Table1[Item]=$B335))),""))</f>
        <v/>
      </c>
      <c r="N335" s="4"/>
      <c r="O335" s="4"/>
      <c r="P335" s="4"/>
      <c r="Q335" s="4"/>
      <c r="R335" s="4"/>
      <c r="S335" s="4"/>
      <c r="T335" s="4"/>
      <c r="U335" s="4"/>
      <c r="V335" s="4"/>
      <c r="W335" s="4"/>
      <c r="X335" s="9"/>
      <c r="Y335" s="8"/>
      <c r="Z335" s="4" t="str" cm="1">
        <f t="array" ref="Z335">IF(OR(ISBLANK($C335),ISBLANK($B335)),"",IFERROR(TRANSPOSE(_xlfn.UNIQUE(_xlfn._xlws.FILTER(Table1[Size],(Table1[Item]=$B335)*(Table1[Color]=$C335)))),""))</f>
        <v/>
      </c>
      <c r="AA335" s="4"/>
      <c r="AB335" s="4"/>
      <c r="AC335" s="4"/>
      <c r="AD335" s="4"/>
      <c r="AE335" s="4"/>
      <c r="AF335" s="4"/>
      <c r="AG335" s="4"/>
      <c r="AH335" s="4"/>
      <c r="AI335" s="4"/>
      <c r="AJ335" s="4"/>
      <c r="AK335" s="9"/>
    </row>
    <row r="336" spans="1:37" x14ac:dyDescent="0.3">
      <c r="A336" s="11"/>
      <c r="B336" s="11"/>
      <c r="C336" s="11"/>
      <c r="D336" s="12"/>
      <c r="E336" s="12"/>
      <c r="F336" s="12"/>
      <c r="G336" s="13" t="str" cm="1">
        <f t="array" ref="G336">_xlfn.IFNA(IF(OR(ISBLANK($B336),$D336="",$C336=""),"",INDEX(Table1[Item Cost],MATCH(1,(Items!$B336=Table1[Item])*($C336=Table1[Color])*(Items!$D336=Table1[Size]),0))),"")</f>
        <v/>
      </c>
      <c r="H336" s="13" t="str">
        <f t="shared" si="11"/>
        <v/>
      </c>
      <c r="I336" s="13" t="str">
        <f>IF(COUNTA(Payments!$A$7:$A$154)=0,"",IF(ISBLANK($A336),"",IF(ISNA(MATCH($A336,Payments!$A$7:$A$154,0)),"🚫 No","✔ Yes")))</f>
        <v/>
      </c>
      <c r="J336" s="5" t="str">
        <f t="shared" si="10"/>
        <v/>
      </c>
      <c r="L336" s="8"/>
      <c r="M336" s="4" t="str" cm="1">
        <f t="array" ref="M336">IF(ISBLANK($B336),"",IFERROR(TRANSPOSE(_xlfn.UNIQUE(_xlfn._xlws.FILTER(Table1[Color],Table1[Item]=$B336))),""))</f>
        <v/>
      </c>
      <c r="N336" s="4"/>
      <c r="O336" s="4"/>
      <c r="P336" s="4"/>
      <c r="Q336" s="4"/>
      <c r="R336" s="4"/>
      <c r="S336" s="4"/>
      <c r="T336" s="4"/>
      <c r="U336" s="4"/>
      <c r="V336" s="4"/>
      <c r="W336" s="4"/>
      <c r="X336" s="9"/>
      <c r="Y336" s="8"/>
      <c r="Z336" s="4" t="str" cm="1">
        <f t="array" ref="Z336">IF(OR(ISBLANK($C336),ISBLANK($B336)),"",IFERROR(TRANSPOSE(_xlfn.UNIQUE(_xlfn._xlws.FILTER(Table1[Size],(Table1[Item]=$B336)*(Table1[Color]=$C336)))),""))</f>
        <v/>
      </c>
      <c r="AA336" s="4"/>
      <c r="AB336" s="4"/>
      <c r="AC336" s="4"/>
      <c r="AD336" s="4"/>
      <c r="AE336" s="4"/>
      <c r="AF336" s="4"/>
      <c r="AG336" s="4"/>
      <c r="AH336" s="4"/>
      <c r="AI336" s="4"/>
      <c r="AJ336" s="4"/>
      <c r="AK336" s="9"/>
    </row>
    <row r="337" spans="1:37" x14ac:dyDescent="0.3">
      <c r="A337" s="11"/>
      <c r="B337" s="11"/>
      <c r="C337" s="11"/>
      <c r="D337" s="12"/>
      <c r="E337" s="12"/>
      <c r="F337" s="12"/>
      <c r="G337" s="13" t="str" cm="1">
        <f t="array" ref="G337">_xlfn.IFNA(IF(OR(ISBLANK($B337),$D337="",$C337=""),"",INDEX(Table1[Item Cost],MATCH(1,(Items!$B337=Table1[Item])*($C337=Table1[Color])*(Items!$D337=Table1[Size]),0))),"")</f>
        <v/>
      </c>
      <c r="H337" s="13" t="str">
        <f t="shared" si="11"/>
        <v/>
      </c>
      <c r="I337" s="13" t="str">
        <f>IF(COUNTA(Payments!$A$7:$A$154)=0,"",IF(ISBLANK($A337),"",IF(ISNA(MATCH($A337,Payments!$A$7:$A$154,0)),"🚫 No","✔ Yes")))</f>
        <v/>
      </c>
      <c r="J337" s="5" t="str">
        <f t="shared" si="10"/>
        <v/>
      </c>
      <c r="L337" s="8"/>
      <c r="M337" s="4" t="str" cm="1">
        <f t="array" ref="M337">IF(ISBLANK($B337),"",IFERROR(TRANSPOSE(_xlfn.UNIQUE(_xlfn._xlws.FILTER(Table1[Color],Table1[Item]=$B337))),""))</f>
        <v/>
      </c>
      <c r="N337" s="4"/>
      <c r="O337" s="4"/>
      <c r="P337" s="4"/>
      <c r="Q337" s="4"/>
      <c r="R337" s="4"/>
      <c r="S337" s="4"/>
      <c r="T337" s="4"/>
      <c r="U337" s="4"/>
      <c r="V337" s="4"/>
      <c r="W337" s="4"/>
      <c r="X337" s="9"/>
      <c r="Y337" s="8"/>
      <c r="Z337" s="4" t="str" cm="1">
        <f t="array" ref="Z337">IF(OR(ISBLANK($C337),ISBLANK($B337)),"",IFERROR(TRANSPOSE(_xlfn.UNIQUE(_xlfn._xlws.FILTER(Table1[Size],(Table1[Item]=$B337)*(Table1[Color]=$C337)))),""))</f>
        <v/>
      </c>
      <c r="AA337" s="4"/>
      <c r="AB337" s="4"/>
      <c r="AC337" s="4"/>
      <c r="AD337" s="4"/>
      <c r="AE337" s="4"/>
      <c r="AF337" s="4"/>
      <c r="AG337" s="4"/>
      <c r="AH337" s="4"/>
      <c r="AI337" s="4"/>
      <c r="AJ337" s="4"/>
      <c r="AK337" s="9"/>
    </row>
    <row r="338" spans="1:37" x14ac:dyDescent="0.3">
      <c r="A338" s="11"/>
      <c r="B338" s="11"/>
      <c r="C338" s="11"/>
      <c r="D338" s="12"/>
      <c r="E338" s="12"/>
      <c r="F338" s="12"/>
      <c r="G338" s="13" t="str" cm="1">
        <f t="array" ref="G338">_xlfn.IFNA(IF(OR(ISBLANK($B338),$D338="",$C338=""),"",INDEX(Table1[Item Cost],MATCH(1,(Items!$B338=Table1[Item])*($C338=Table1[Color])*(Items!$D338=Table1[Size]),0))),"")</f>
        <v/>
      </c>
      <c r="H338" s="13" t="str">
        <f t="shared" si="11"/>
        <v/>
      </c>
      <c r="I338" s="13" t="str">
        <f>IF(COUNTA(Payments!$A$7:$A$154)=0,"",IF(ISBLANK($A338),"",IF(ISNA(MATCH($A338,Payments!$A$7:$A$154,0)),"🚫 No","✔ Yes")))</f>
        <v/>
      </c>
      <c r="J338" s="5" t="str">
        <f t="shared" si="10"/>
        <v/>
      </c>
      <c r="L338" s="8"/>
      <c r="M338" s="4" t="str" cm="1">
        <f t="array" ref="M338">IF(ISBLANK($B338),"",IFERROR(TRANSPOSE(_xlfn.UNIQUE(_xlfn._xlws.FILTER(Table1[Color],Table1[Item]=$B338))),""))</f>
        <v/>
      </c>
      <c r="N338" s="4"/>
      <c r="O338" s="4"/>
      <c r="P338" s="4"/>
      <c r="Q338" s="4"/>
      <c r="R338" s="4"/>
      <c r="S338" s="4"/>
      <c r="T338" s="4"/>
      <c r="U338" s="4"/>
      <c r="V338" s="4"/>
      <c r="W338" s="4"/>
      <c r="X338" s="9"/>
      <c r="Y338" s="8"/>
      <c r="Z338" s="4" t="str" cm="1">
        <f t="array" ref="Z338">IF(OR(ISBLANK($C338),ISBLANK($B338)),"",IFERROR(TRANSPOSE(_xlfn.UNIQUE(_xlfn._xlws.FILTER(Table1[Size],(Table1[Item]=$B338)*(Table1[Color]=$C338)))),""))</f>
        <v/>
      </c>
      <c r="AA338" s="4"/>
      <c r="AB338" s="4"/>
      <c r="AC338" s="4"/>
      <c r="AD338" s="4"/>
      <c r="AE338" s="4"/>
      <c r="AF338" s="4"/>
      <c r="AG338" s="4"/>
      <c r="AH338" s="4"/>
      <c r="AI338" s="4"/>
      <c r="AJ338" s="4"/>
      <c r="AK338" s="9"/>
    </row>
    <row r="339" spans="1:37" x14ac:dyDescent="0.3">
      <c r="A339" s="11"/>
      <c r="B339" s="11"/>
      <c r="C339" s="11"/>
      <c r="D339" s="12"/>
      <c r="E339" s="12"/>
      <c r="F339" s="12"/>
      <c r="G339" s="13" t="str" cm="1">
        <f t="array" ref="G339">_xlfn.IFNA(IF(OR(ISBLANK($B339),$D339="",$C339=""),"",INDEX(Table1[Item Cost],MATCH(1,(Items!$B339=Table1[Item])*($C339=Table1[Color])*(Items!$D339=Table1[Size]),0))),"")</f>
        <v/>
      </c>
      <c r="H339" s="13" t="str">
        <f t="shared" si="11"/>
        <v/>
      </c>
      <c r="I339" s="13" t="str">
        <f>IF(COUNTA(Payments!$A$7:$A$154)=0,"",IF(ISBLANK($A339),"",IF(ISNA(MATCH($A339,Payments!$A$7:$A$154,0)),"🚫 No","✔ Yes")))</f>
        <v/>
      </c>
      <c r="J339" s="5" t="str">
        <f t="shared" si="10"/>
        <v/>
      </c>
      <c r="L339" s="8"/>
      <c r="M339" s="4" t="str" cm="1">
        <f t="array" ref="M339">IF(ISBLANK($B339),"",IFERROR(TRANSPOSE(_xlfn.UNIQUE(_xlfn._xlws.FILTER(Table1[Color],Table1[Item]=$B339))),""))</f>
        <v/>
      </c>
      <c r="N339" s="4"/>
      <c r="O339" s="4"/>
      <c r="P339" s="4"/>
      <c r="Q339" s="4"/>
      <c r="R339" s="4"/>
      <c r="S339" s="4"/>
      <c r="T339" s="4"/>
      <c r="U339" s="4"/>
      <c r="V339" s="4"/>
      <c r="W339" s="4"/>
      <c r="X339" s="9"/>
      <c r="Y339" s="8"/>
      <c r="Z339" s="4" t="str" cm="1">
        <f t="array" ref="Z339">IF(OR(ISBLANK($C339),ISBLANK($B339)),"",IFERROR(TRANSPOSE(_xlfn.UNIQUE(_xlfn._xlws.FILTER(Table1[Size],(Table1[Item]=$B339)*(Table1[Color]=$C339)))),""))</f>
        <v/>
      </c>
      <c r="AA339" s="4"/>
      <c r="AB339" s="4"/>
      <c r="AC339" s="4"/>
      <c r="AD339" s="4"/>
      <c r="AE339" s="4"/>
      <c r="AF339" s="4"/>
      <c r="AG339" s="4"/>
      <c r="AH339" s="4"/>
      <c r="AI339" s="4"/>
      <c r="AJ339" s="4"/>
      <c r="AK339" s="9"/>
    </row>
    <row r="340" spans="1:37" x14ac:dyDescent="0.3">
      <c r="A340" s="11"/>
      <c r="B340" s="11"/>
      <c r="C340" s="11"/>
      <c r="D340" s="12"/>
      <c r="E340" s="12"/>
      <c r="F340" s="12"/>
      <c r="G340" s="13" t="str" cm="1">
        <f t="array" ref="G340">_xlfn.IFNA(IF(OR(ISBLANK($B340),$D340="",$C340=""),"",INDEX(Table1[Item Cost],MATCH(1,(Items!$B340=Table1[Item])*($C340=Table1[Color])*(Items!$D340=Table1[Size]),0))),"")</f>
        <v/>
      </c>
      <c r="H340" s="13" t="str">
        <f t="shared" si="11"/>
        <v/>
      </c>
      <c r="I340" s="13" t="str">
        <f>IF(COUNTA(Payments!$A$7:$A$154)=0,"",IF(ISBLANK($A340),"",IF(ISNA(MATCH($A340,Payments!$A$7:$A$154,0)),"🚫 No","✔ Yes")))</f>
        <v/>
      </c>
      <c r="J340" s="5" t="str">
        <f t="shared" si="10"/>
        <v/>
      </c>
      <c r="L340" s="8"/>
      <c r="M340" s="4" t="str" cm="1">
        <f t="array" ref="M340">IF(ISBLANK($B340),"",IFERROR(TRANSPOSE(_xlfn.UNIQUE(_xlfn._xlws.FILTER(Table1[Color],Table1[Item]=$B340))),""))</f>
        <v/>
      </c>
      <c r="N340" s="4"/>
      <c r="O340" s="4"/>
      <c r="P340" s="4"/>
      <c r="Q340" s="4"/>
      <c r="R340" s="4"/>
      <c r="S340" s="4"/>
      <c r="T340" s="4"/>
      <c r="U340" s="4"/>
      <c r="V340" s="4"/>
      <c r="W340" s="4"/>
      <c r="X340" s="9"/>
      <c r="Y340" s="8"/>
      <c r="Z340" s="4" t="str" cm="1">
        <f t="array" ref="Z340">IF(OR(ISBLANK($C340),ISBLANK($B340)),"",IFERROR(TRANSPOSE(_xlfn.UNIQUE(_xlfn._xlws.FILTER(Table1[Size],(Table1[Item]=$B340)*(Table1[Color]=$C340)))),""))</f>
        <v/>
      </c>
      <c r="AA340" s="4"/>
      <c r="AB340" s="4"/>
      <c r="AC340" s="4"/>
      <c r="AD340" s="4"/>
      <c r="AE340" s="4"/>
      <c r="AF340" s="4"/>
      <c r="AG340" s="4"/>
      <c r="AH340" s="4"/>
      <c r="AI340" s="4"/>
      <c r="AJ340" s="4"/>
      <c r="AK340" s="9"/>
    </row>
    <row r="341" spans="1:37" x14ac:dyDescent="0.3">
      <c r="A341" s="11"/>
      <c r="B341" s="11"/>
      <c r="C341" s="11"/>
      <c r="D341" s="12"/>
      <c r="E341" s="12"/>
      <c r="F341" s="12"/>
      <c r="G341" s="13" t="str" cm="1">
        <f t="array" ref="G341">_xlfn.IFNA(IF(OR(ISBLANK($B341),$D341="",$C341=""),"",INDEX(Table1[Item Cost],MATCH(1,(Items!$B341=Table1[Item])*($C341=Table1[Color])*(Items!$D341=Table1[Size]),0))),"")</f>
        <v/>
      </c>
      <c r="H341" s="13" t="str">
        <f t="shared" si="11"/>
        <v/>
      </c>
      <c r="I341" s="13" t="str">
        <f>IF(COUNTA(Payments!$A$7:$A$154)=0,"",IF(ISBLANK($A341),"",IF(ISNA(MATCH($A341,Payments!$A$7:$A$154,0)),"🚫 No","✔ Yes")))</f>
        <v/>
      </c>
      <c r="J341" s="5" t="str">
        <f t="shared" si="10"/>
        <v/>
      </c>
      <c r="L341" s="8"/>
      <c r="M341" s="4" t="str" cm="1">
        <f t="array" ref="M341">IF(ISBLANK($B341),"",IFERROR(TRANSPOSE(_xlfn.UNIQUE(_xlfn._xlws.FILTER(Table1[Color],Table1[Item]=$B341))),""))</f>
        <v/>
      </c>
      <c r="N341" s="4"/>
      <c r="O341" s="4"/>
      <c r="P341" s="4"/>
      <c r="Q341" s="4"/>
      <c r="R341" s="4"/>
      <c r="S341" s="4"/>
      <c r="T341" s="4"/>
      <c r="U341" s="4"/>
      <c r="V341" s="4"/>
      <c r="W341" s="4"/>
      <c r="X341" s="9"/>
      <c r="Y341" s="8"/>
      <c r="Z341" s="4" t="str" cm="1">
        <f t="array" ref="Z341">IF(OR(ISBLANK($C341),ISBLANK($B341)),"",IFERROR(TRANSPOSE(_xlfn.UNIQUE(_xlfn._xlws.FILTER(Table1[Size],(Table1[Item]=$B341)*(Table1[Color]=$C341)))),""))</f>
        <v/>
      </c>
      <c r="AA341" s="4"/>
      <c r="AB341" s="4"/>
      <c r="AC341" s="4"/>
      <c r="AD341" s="4"/>
      <c r="AE341" s="4"/>
      <c r="AF341" s="4"/>
      <c r="AG341" s="4"/>
      <c r="AH341" s="4"/>
      <c r="AI341" s="4"/>
      <c r="AJ341" s="4"/>
      <c r="AK341" s="9"/>
    </row>
    <row r="342" spans="1:37" x14ac:dyDescent="0.3">
      <c r="A342" s="11"/>
      <c r="B342" s="11"/>
      <c r="C342" s="11"/>
      <c r="D342" s="12"/>
      <c r="E342" s="12"/>
      <c r="F342" s="12"/>
      <c r="G342" s="13" t="str" cm="1">
        <f t="array" ref="G342">_xlfn.IFNA(IF(OR(ISBLANK($B342),$D342="",$C342=""),"",INDEX(Table1[Item Cost],MATCH(1,(Items!$B342=Table1[Item])*($C342=Table1[Color])*(Items!$D342=Table1[Size]),0))),"")</f>
        <v/>
      </c>
      <c r="H342" s="13" t="str">
        <f t="shared" si="11"/>
        <v/>
      </c>
      <c r="I342" s="13" t="str">
        <f>IF(COUNTA(Payments!$A$7:$A$154)=0,"",IF(ISBLANK($A342),"",IF(ISNA(MATCH($A342,Payments!$A$7:$A$154,0)),"🚫 No","✔ Yes")))</f>
        <v/>
      </c>
      <c r="J342" s="5" t="str">
        <f t="shared" si="10"/>
        <v/>
      </c>
      <c r="L342" s="8"/>
      <c r="M342" s="4" t="str" cm="1">
        <f t="array" ref="M342">IF(ISBLANK($B342),"",IFERROR(TRANSPOSE(_xlfn.UNIQUE(_xlfn._xlws.FILTER(Table1[Color],Table1[Item]=$B342))),""))</f>
        <v/>
      </c>
      <c r="N342" s="4"/>
      <c r="O342" s="4"/>
      <c r="P342" s="4"/>
      <c r="Q342" s="4"/>
      <c r="R342" s="4"/>
      <c r="S342" s="4"/>
      <c r="T342" s="4"/>
      <c r="U342" s="4"/>
      <c r="V342" s="4"/>
      <c r="W342" s="4"/>
      <c r="X342" s="9"/>
      <c r="Y342" s="8"/>
      <c r="Z342" s="4" t="str" cm="1">
        <f t="array" ref="Z342">IF(OR(ISBLANK($C342),ISBLANK($B342)),"",IFERROR(TRANSPOSE(_xlfn.UNIQUE(_xlfn._xlws.FILTER(Table1[Size],(Table1[Item]=$B342)*(Table1[Color]=$C342)))),""))</f>
        <v/>
      </c>
      <c r="AA342" s="4"/>
      <c r="AB342" s="4"/>
      <c r="AC342" s="4"/>
      <c r="AD342" s="4"/>
      <c r="AE342" s="4"/>
      <c r="AF342" s="4"/>
      <c r="AG342" s="4"/>
      <c r="AH342" s="4"/>
      <c r="AI342" s="4"/>
      <c r="AJ342" s="4"/>
      <c r="AK342" s="9"/>
    </row>
    <row r="343" spans="1:37" x14ac:dyDescent="0.3">
      <c r="A343" s="11"/>
      <c r="B343" s="11"/>
      <c r="C343" s="11"/>
      <c r="D343" s="12"/>
      <c r="E343" s="12"/>
      <c r="F343" s="12"/>
      <c r="G343" s="13" t="str" cm="1">
        <f t="array" ref="G343">_xlfn.IFNA(IF(OR(ISBLANK($B343),$D343="",$C343=""),"",INDEX(Table1[Item Cost],MATCH(1,(Items!$B343=Table1[Item])*($C343=Table1[Color])*(Items!$D343=Table1[Size]),0))),"")</f>
        <v/>
      </c>
      <c r="H343" s="13" t="str">
        <f t="shared" si="11"/>
        <v/>
      </c>
      <c r="I343" s="13" t="str">
        <f>IF(COUNTA(Payments!$A$7:$A$154)=0,"",IF(ISBLANK($A343),"",IF(ISNA(MATCH($A343,Payments!$A$7:$A$154,0)),"🚫 No","✔ Yes")))</f>
        <v/>
      </c>
      <c r="J343" s="5" t="str">
        <f t="shared" si="10"/>
        <v/>
      </c>
      <c r="L343" s="8"/>
      <c r="M343" s="4" t="str" cm="1">
        <f t="array" ref="M343">IF(ISBLANK($B343),"",IFERROR(TRANSPOSE(_xlfn.UNIQUE(_xlfn._xlws.FILTER(Table1[Color],Table1[Item]=$B343))),""))</f>
        <v/>
      </c>
      <c r="N343" s="4"/>
      <c r="O343" s="4"/>
      <c r="P343" s="4"/>
      <c r="Q343" s="4"/>
      <c r="R343" s="4"/>
      <c r="S343" s="4"/>
      <c r="T343" s="4"/>
      <c r="U343" s="4"/>
      <c r="V343" s="4"/>
      <c r="W343" s="4"/>
      <c r="X343" s="9"/>
      <c r="Y343" s="8"/>
      <c r="Z343" s="4" t="str" cm="1">
        <f t="array" ref="Z343">IF(OR(ISBLANK($C343),ISBLANK($B343)),"",IFERROR(TRANSPOSE(_xlfn.UNIQUE(_xlfn._xlws.FILTER(Table1[Size],(Table1[Item]=$B343)*(Table1[Color]=$C343)))),""))</f>
        <v/>
      </c>
      <c r="AA343" s="4"/>
      <c r="AB343" s="4"/>
      <c r="AC343" s="4"/>
      <c r="AD343" s="4"/>
      <c r="AE343" s="4"/>
      <c r="AF343" s="4"/>
      <c r="AG343" s="4"/>
      <c r="AH343" s="4"/>
      <c r="AI343" s="4"/>
      <c r="AJ343" s="4"/>
      <c r="AK343" s="9"/>
    </row>
    <row r="344" spans="1:37" x14ac:dyDescent="0.3">
      <c r="A344" s="11"/>
      <c r="B344" s="11"/>
      <c r="C344" s="11"/>
      <c r="D344" s="12"/>
      <c r="E344" s="12"/>
      <c r="F344" s="12"/>
      <c r="G344" s="13" t="str" cm="1">
        <f t="array" ref="G344">_xlfn.IFNA(IF(OR(ISBLANK($B344),$D344="",$C344=""),"",INDEX(Table1[Item Cost],MATCH(1,(Items!$B344=Table1[Item])*($C344=Table1[Color])*(Items!$D344=Table1[Size]),0))),"")</f>
        <v/>
      </c>
      <c r="H344" s="13" t="str">
        <f t="shared" si="11"/>
        <v/>
      </c>
      <c r="I344" s="13" t="str">
        <f>IF(COUNTA(Payments!$A$7:$A$154)=0,"",IF(ISBLANK($A344),"",IF(ISNA(MATCH($A344,Payments!$A$7:$A$154,0)),"🚫 No","✔ Yes")))</f>
        <v/>
      </c>
      <c r="J344" s="5" t="str">
        <f t="shared" si="10"/>
        <v/>
      </c>
      <c r="L344" s="8"/>
      <c r="M344" s="4" t="str" cm="1">
        <f t="array" ref="M344">IF(ISBLANK($B344),"",IFERROR(TRANSPOSE(_xlfn.UNIQUE(_xlfn._xlws.FILTER(Table1[Color],Table1[Item]=$B344))),""))</f>
        <v/>
      </c>
      <c r="N344" s="4"/>
      <c r="O344" s="4"/>
      <c r="P344" s="4"/>
      <c r="Q344" s="4"/>
      <c r="R344" s="4"/>
      <c r="S344" s="4"/>
      <c r="T344" s="4"/>
      <c r="U344" s="4"/>
      <c r="V344" s="4"/>
      <c r="W344" s="4"/>
      <c r="X344" s="9"/>
      <c r="Y344" s="8"/>
      <c r="Z344" s="4" t="str" cm="1">
        <f t="array" ref="Z344">IF(OR(ISBLANK($C344),ISBLANK($B344)),"",IFERROR(TRANSPOSE(_xlfn.UNIQUE(_xlfn._xlws.FILTER(Table1[Size],(Table1[Item]=$B344)*(Table1[Color]=$C344)))),""))</f>
        <v/>
      </c>
      <c r="AA344" s="4"/>
      <c r="AB344" s="4"/>
      <c r="AC344" s="4"/>
      <c r="AD344" s="4"/>
      <c r="AE344" s="4"/>
      <c r="AF344" s="4"/>
      <c r="AG344" s="4"/>
      <c r="AH344" s="4"/>
      <c r="AI344" s="4"/>
      <c r="AJ344" s="4"/>
      <c r="AK344" s="9"/>
    </row>
    <row r="345" spans="1:37" x14ac:dyDescent="0.3">
      <c r="A345" s="11"/>
      <c r="B345" s="11"/>
      <c r="C345" s="11"/>
      <c r="D345" s="12"/>
      <c r="E345" s="12"/>
      <c r="F345" s="12"/>
      <c r="G345" s="13" t="str" cm="1">
        <f t="array" ref="G345">_xlfn.IFNA(IF(OR(ISBLANK($B345),$D345="",$C345=""),"",INDEX(Table1[Item Cost],MATCH(1,(Items!$B345=Table1[Item])*($C345=Table1[Color])*(Items!$D345=Table1[Size]),0))),"")</f>
        <v/>
      </c>
      <c r="H345" s="13" t="str">
        <f t="shared" si="11"/>
        <v/>
      </c>
      <c r="I345" s="13" t="str">
        <f>IF(COUNTA(Payments!$A$7:$A$154)=0,"",IF(ISBLANK($A345),"",IF(ISNA(MATCH($A345,Payments!$A$7:$A$154,0)),"🚫 No","✔ Yes")))</f>
        <v/>
      </c>
      <c r="J345" s="5" t="str">
        <f t="shared" si="10"/>
        <v/>
      </c>
      <c r="L345" s="8"/>
      <c r="M345" s="4" t="str" cm="1">
        <f t="array" ref="M345">IF(ISBLANK($B345),"",IFERROR(TRANSPOSE(_xlfn.UNIQUE(_xlfn._xlws.FILTER(Table1[Color],Table1[Item]=$B345))),""))</f>
        <v/>
      </c>
      <c r="N345" s="4"/>
      <c r="O345" s="4"/>
      <c r="P345" s="4"/>
      <c r="Q345" s="4"/>
      <c r="R345" s="4"/>
      <c r="S345" s="4"/>
      <c r="T345" s="4"/>
      <c r="U345" s="4"/>
      <c r="V345" s="4"/>
      <c r="W345" s="4"/>
      <c r="X345" s="9"/>
      <c r="Y345" s="8"/>
      <c r="Z345" s="4" t="str" cm="1">
        <f t="array" ref="Z345">IF(OR(ISBLANK($C345),ISBLANK($B345)),"",IFERROR(TRANSPOSE(_xlfn.UNIQUE(_xlfn._xlws.FILTER(Table1[Size],(Table1[Item]=$B345)*(Table1[Color]=$C345)))),""))</f>
        <v/>
      </c>
      <c r="AA345" s="4"/>
      <c r="AB345" s="4"/>
      <c r="AC345" s="4"/>
      <c r="AD345" s="4"/>
      <c r="AE345" s="4"/>
      <c r="AF345" s="4"/>
      <c r="AG345" s="4"/>
      <c r="AH345" s="4"/>
      <c r="AI345" s="4"/>
      <c r="AJ345" s="4"/>
      <c r="AK345" s="9"/>
    </row>
    <row r="346" spans="1:37" x14ac:dyDescent="0.3">
      <c r="A346" s="11"/>
      <c r="B346" s="11"/>
      <c r="C346" s="11"/>
      <c r="D346" s="12"/>
      <c r="E346" s="12"/>
      <c r="F346" s="12"/>
      <c r="G346" s="13" t="str" cm="1">
        <f t="array" ref="G346">_xlfn.IFNA(IF(OR(ISBLANK($B346),$D346="",$C346=""),"",INDEX(Table1[Item Cost],MATCH(1,(Items!$B346=Table1[Item])*($C346=Table1[Color])*(Items!$D346=Table1[Size]),0))),"")</f>
        <v/>
      </c>
      <c r="H346" s="13" t="str">
        <f t="shared" si="11"/>
        <v/>
      </c>
      <c r="I346" s="13" t="str">
        <f>IF(COUNTA(Payments!$A$7:$A$154)=0,"",IF(ISBLANK($A346),"",IF(ISNA(MATCH($A346,Payments!$A$7:$A$154,0)),"🚫 No","✔ Yes")))</f>
        <v/>
      </c>
      <c r="J346" s="5" t="str">
        <f t="shared" si="10"/>
        <v/>
      </c>
      <c r="L346" s="8"/>
      <c r="M346" s="4" t="str" cm="1">
        <f t="array" ref="M346">IF(ISBLANK($B346),"",IFERROR(TRANSPOSE(_xlfn.UNIQUE(_xlfn._xlws.FILTER(Table1[Color],Table1[Item]=$B346))),""))</f>
        <v/>
      </c>
      <c r="N346" s="4"/>
      <c r="O346" s="4"/>
      <c r="P346" s="4"/>
      <c r="Q346" s="4"/>
      <c r="R346" s="4"/>
      <c r="S346" s="4"/>
      <c r="T346" s="4"/>
      <c r="U346" s="4"/>
      <c r="V346" s="4"/>
      <c r="W346" s="4"/>
      <c r="X346" s="9"/>
      <c r="Y346" s="8"/>
      <c r="Z346" s="4" t="str" cm="1">
        <f t="array" ref="Z346">IF(OR(ISBLANK($C346),ISBLANK($B346)),"",IFERROR(TRANSPOSE(_xlfn.UNIQUE(_xlfn._xlws.FILTER(Table1[Size],(Table1[Item]=$B346)*(Table1[Color]=$C346)))),""))</f>
        <v/>
      </c>
      <c r="AA346" s="4"/>
      <c r="AB346" s="4"/>
      <c r="AC346" s="4"/>
      <c r="AD346" s="4"/>
      <c r="AE346" s="4"/>
      <c r="AF346" s="4"/>
      <c r="AG346" s="4"/>
      <c r="AH346" s="4"/>
      <c r="AI346" s="4"/>
      <c r="AJ346" s="4"/>
      <c r="AK346" s="9"/>
    </row>
    <row r="347" spans="1:37" x14ac:dyDescent="0.3">
      <c r="A347" s="11"/>
      <c r="B347" s="11"/>
      <c r="C347" s="11"/>
      <c r="D347" s="12"/>
      <c r="E347" s="12"/>
      <c r="F347" s="12"/>
      <c r="G347" s="13" t="str" cm="1">
        <f t="array" ref="G347">_xlfn.IFNA(IF(OR(ISBLANK($B347),$D347="",$C347=""),"",INDEX(Table1[Item Cost],MATCH(1,(Items!$B347=Table1[Item])*($C347=Table1[Color])*(Items!$D347=Table1[Size]),0))),"")</f>
        <v/>
      </c>
      <c r="H347" s="13" t="str">
        <f t="shared" si="11"/>
        <v/>
      </c>
      <c r="I347" s="13" t="str">
        <f>IF(COUNTA(Payments!$A$7:$A$154)=0,"",IF(ISBLANK($A347),"",IF(ISNA(MATCH($A347,Payments!$A$7:$A$154,0)),"🚫 No","✔ Yes")))</f>
        <v/>
      </c>
      <c r="J347" s="5" t="str">
        <f t="shared" si="10"/>
        <v/>
      </c>
      <c r="L347" s="8"/>
      <c r="M347" s="4" t="str" cm="1">
        <f t="array" ref="M347">IF(ISBLANK($B347),"",IFERROR(TRANSPOSE(_xlfn.UNIQUE(_xlfn._xlws.FILTER(Table1[Color],Table1[Item]=$B347))),""))</f>
        <v/>
      </c>
      <c r="N347" s="4"/>
      <c r="O347" s="4"/>
      <c r="P347" s="4"/>
      <c r="Q347" s="4"/>
      <c r="R347" s="4"/>
      <c r="S347" s="4"/>
      <c r="T347" s="4"/>
      <c r="U347" s="4"/>
      <c r="V347" s="4"/>
      <c r="W347" s="4"/>
      <c r="X347" s="9"/>
      <c r="Y347" s="8"/>
      <c r="Z347" s="4" t="str" cm="1">
        <f t="array" ref="Z347">IF(OR(ISBLANK($C347),ISBLANK($B347)),"",IFERROR(TRANSPOSE(_xlfn.UNIQUE(_xlfn._xlws.FILTER(Table1[Size],(Table1[Item]=$B347)*(Table1[Color]=$C347)))),""))</f>
        <v/>
      </c>
      <c r="AA347" s="4"/>
      <c r="AB347" s="4"/>
      <c r="AC347" s="4"/>
      <c r="AD347" s="4"/>
      <c r="AE347" s="4"/>
      <c r="AF347" s="4"/>
      <c r="AG347" s="4"/>
      <c r="AH347" s="4"/>
      <c r="AI347" s="4"/>
      <c r="AJ347" s="4"/>
      <c r="AK347" s="9"/>
    </row>
    <row r="348" spans="1:37" x14ac:dyDescent="0.3">
      <c r="A348" s="11"/>
      <c r="B348" s="11"/>
      <c r="C348" s="11"/>
      <c r="D348" s="12"/>
      <c r="E348" s="12"/>
      <c r="F348" s="12"/>
      <c r="G348" s="13" t="str" cm="1">
        <f t="array" ref="G348">_xlfn.IFNA(IF(OR(ISBLANK($B348),$D348="",$C348=""),"",INDEX(Table1[Item Cost],MATCH(1,(Items!$B348=Table1[Item])*($C348=Table1[Color])*(Items!$D348=Table1[Size]),0))),"")</f>
        <v/>
      </c>
      <c r="H348" s="13" t="str">
        <f t="shared" si="11"/>
        <v/>
      </c>
      <c r="I348" s="13" t="str">
        <f>IF(COUNTA(Payments!$A$7:$A$154)=0,"",IF(ISBLANK($A348),"",IF(ISNA(MATCH($A348,Payments!$A$7:$A$154,0)),"🚫 No","✔ Yes")))</f>
        <v/>
      </c>
      <c r="J348" s="5" t="str">
        <f t="shared" si="10"/>
        <v/>
      </c>
      <c r="L348" s="8"/>
      <c r="M348" s="4" t="str" cm="1">
        <f t="array" ref="M348">IF(ISBLANK($B348),"",IFERROR(TRANSPOSE(_xlfn.UNIQUE(_xlfn._xlws.FILTER(Table1[Color],Table1[Item]=$B348))),""))</f>
        <v/>
      </c>
      <c r="N348" s="4"/>
      <c r="O348" s="4"/>
      <c r="P348" s="4"/>
      <c r="Q348" s="4"/>
      <c r="R348" s="4"/>
      <c r="S348" s="4"/>
      <c r="T348" s="4"/>
      <c r="U348" s="4"/>
      <c r="V348" s="4"/>
      <c r="W348" s="4"/>
      <c r="X348" s="9"/>
      <c r="Y348" s="8"/>
      <c r="Z348" s="4" t="str" cm="1">
        <f t="array" ref="Z348">IF(OR(ISBLANK($C348),ISBLANK($B348)),"",IFERROR(TRANSPOSE(_xlfn.UNIQUE(_xlfn._xlws.FILTER(Table1[Size],(Table1[Item]=$B348)*(Table1[Color]=$C348)))),""))</f>
        <v/>
      </c>
      <c r="AA348" s="4"/>
      <c r="AB348" s="4"/>
      <c r="AC348" s="4"/>
      <c r="AD348" s="4"/>
      <c r="AE348" s="4"/>
      <c r="AF348" s="4"/>
      <c r="AG348" s="4"/>
      <c r="AH348" s="4"/>
      <c r="AI348" s="4"/>
      <c r="AJ348" s="4"/>
      <c r="AK348" s="9"/>
    </row>
    <row r="349" spans="1:37" x14ac:dyDescent="0.3">
      <c r="A349" s="11"/>
      <c r="B349" s="11"/>
      <c r="C349" s="11"/>
      <c r="D349" s="12"/>
      <c r="E349" s="12"/>
      <c r="F349" s="12"/>
      <c r="G349" s="13" t="str" cm="1">
        <f t="array" ref="G349">_xlfn.IFNA(IF(OR(ISBLANK($B349),$D349="",$C349=""),"",INDEX(Table1[Item Cost],MATCH(1,(Items!$B349=Table1[Item])*($C349=Table1[Color])*(Items!$D349=Table1[Size]),0))),"")</f>
        <v/>
      </c>
      <c r="H349" s="13" t="str">
        <f t="shared" si="11"/>
        <v/>
      </c>
      <c r="I349" s="13" t="str">
        <f>IF(COUNTA(Payments!$A$7:$A$154)=0,"",IF(ISBLANK($A349),"",IF(ISNA(MATCH($A349,Payments!$A$7:$A$154,0)),"🚫 No","✔ Yes")))</f>
        <v/>
      </c>
      <c r="J349" s="5" t="str">
        <f t="shared" si="10"/>
        <v/>
      </c>
      <c r="L349" s="8"/>
      <c r="M349" s="4" t="str" cm="1">
        <f t="array" ref="M349">IF(ISBLANK($B349),"",IFERROR(TRANSPOSE(_xlfn.UNIQUE(_xlfn._xlws.FILTER(Table1[Color],Table1[Item]=$B349))),""))</f>
        <v/>
      </c>
      <c r="N349" s="4"/>
      <c r="O349" s="4"/>
      <c r="P349" s="4"/>
      <c r="Q349" s="4"/>
      <c r="R349" s="4"/>
      <c r="S349" s="4"/>
      <c r="T349" s="4"/>
      <c r="U349" s="4"/>
      <c r="V349" s="4"/>
      <c r="W349" s="4"/>
      <c r="X349" s="9"/>
      <c r="Y349" s="8"/>
      <c r="Z349" s="4" t="str" cm="1">
        <f t="array" ref="Z349">IF(OR(ISBLANK($C349),ISBLANK($B349)),"",IFERROR(TRANSPOSE(_xlfn.UNIQUE(_xlfn._xlws.FILTER(Table1[Size],(Table1[Item]=$B349)*(Table1[Color]=$C349)))),""))</f>
        <v/>
      </c>
      <c r="AA349" s="4"/>
      <c r="AB349" s="4"/>
      <c r="AC349" s="4"/>
      <c r="AD349" s="4"/>
      <c r="AE349" s="4"/>
      <c r="AF349" s="4"/>
      <c r="AG349" s="4"/>
      <c r="AH349" s="4"/>
      <c r="AI349" s="4"/>
      <c r="AJ349" s="4"/>
      <c r="AK349" s="9"/>
    </row>
    <row r="350" spans="1:37" x14ac:dyDescent="0.3">
      <c r="A350" s="11"/>
      <c r="B350" s="11"/>
      <c r="C350" s="11"/>
      <c r="D350" s="12"/>
      <c r="E350" s="12"/>
      <c r="F350" s="12"/>
      <c r="G350" s="13" t="str" cm="1">
        <f t="array" ref="G350">_xlfn.IFNA(IF(OR(ISBLANK($B350),$D350="",$C350=""),"",INDEX(Table1[Item Cost],MATCH(1,(Items!$B350=Table1[Item])*($C350=Table1[Color])*(Items!$D350=Table1[Size]),0))),"")</f>
        <v/>
      </c>
      <c r="H350" s="13" t="str">
        <f t="shared" si="11"/>
        <v/>
      </c>
      <c r="I350" s="13" t="str">
        <f>IF(COUNTA(Payments!$A$7:$A$154)=0,"",IF(ISBLANK($A350),"",IF(ISNA(MATCH($A350,Payments!$A$7:$A$154,0)),"🚫 No","✔ Yes")))</f>
        <v/>
      </c>
      <c r="J350" s="5" t="str">
        <f t="shared" si="10"/>
        <v/>
      </c>
      <c r="L350" s="8"/>
      <c r="M350" s="4" t="str" cm="1">
        <f t="array" ref="M350">IF(ISBLANK($B350),"",IFERROR(TRANSPOSE(_xlfn.UNIQUE(_xlfn._xlws.FILTER(Table1[Color],Table1[Item]=$B350))),""))</f>
        <v/>
      </c>
      <c r="N350" s="4"/>
      <c r="O350" s="4"/>
      <c r="P350" s="4"/>
      <c r="Q350" s="4"/>
      <c r="R350" s="4"/>
      <c r="S350" s="4"/>
      <c r="T350" s="4"/>
      <c r="U350" s="4"/>
      <c r="V350" s="4"/>
      <c r="W350" s="4"/>
      <c r="X350" s="9"/>
      <c r="Y350" s="8"/>
      <c r="Z350" s="4" t="str" cm="1">
        <f t="array" ref="Z350">IF(OR(ISBLANK($C350),ISBLANK($B350)),"",IFERROR(TRANSPOSE(_xlfn.UNIQUE(_xlfn._xlws.FILTER(Table1[Size],(Table1[Item]=$B350)*(Table1[Color]=$C350)))),""))</f>
        <v/>
      </c>
      <c r="AA350" s="4"/>
      <c r="AB350" s="4"/>
      <c r="AC350" s="4"/>
      <c r="AD350" s="4"/>
      <c r="AE350" s="4"/>
      <c r="AF350" s="4"/>
      <c r="AG350" s="4"/>
      <c r="AH350" s="4"/>
      <c r="AI350" s="4"/>
      <c r="AJ350" s="4"/>
      <c r="AK350" s="9"/>
    </row>
    <row r="351" spans="1:37" x14ac:dyDescent="0.3">
      <c r="A351" s="11"/>
      <c r="B351" s="11"/>
      <c r="C351" s="11"/>
      <c r="D351" s="12"/>
      <c r="E351" s="12"/>
      <c r="F351" s="12"/>
      <c r="G351" s="13" t="str" cm="1">
        <f t="array" ref="G351">_xlfn.IFNA(IF(OR(ISBLANK($B351),$D351="",$C351=""),"",INDEX(Table1[Item Cost],MATCH(1,(Items!$B351=Table1[Item])*($C351=Table1[Color])*(Items!$D351=Table1[Size]),0))),"")</f>
        <v/>
      </c>
      <c r="H351" s="13" t="str">
        <f t="shared" si="11"/>
        <v/>
      </c>
      <c r="I351" s="13" t="str">
        <f>IF(COUNTA(Payments!$A$7:$A$154)=0,"",IF(ISBLANK($A351),"",IF(ISNA(MATCH($A351,Payments!$A$7:$A$154,0)),"🚫 No","✔ Yes")))</f>
        <v/>
      </c>
      <c r="J351" s="5" t="str">
        <f t="shared" si="10"/>
        <v/>
      </c>
      <c r="L351" s="8"/>
      <c r="M351" s="4" t="str" cm="1">
        <f t="array" ref="M351">IF(ISBLANK($B351),"",IFERROR(TRANSPOSE(_xlfn.UNIQUE(_xlfn._xlws.FILTER(Table1[Color],Table1[Item]=$B351))),""))</f>
        <v/>
      </c>
      <c r="N351" s="4"/>
      <c r="O351" s="4"/>
      <c r="P351" s="4"/>
      <c r="Q351" s="4"/>
      <c r="R351" s="4"/>
      <c r="S351" s="4"/>
      <c r="T351" s="4"/>
      <c r="U351" s="4"/>
      <c r="V351" s="4"/>
      <c r="W351" s="4"/>
      <c r="X351" s="9"/>
      <c r="Y351" s="8"/>
      <c r="Z351" s="4" t="str" cm="1">
        <f t="array" ref="Z351">IF(OR(ISBLANK($C351),ISBLANK($B351)),"",IFERROR(TRANSPOSE(_xlfn.UNIQUE(_xlfn._xlws.FILTER(Table1[Size],(Table1[Item]=$B351)*(Table1[Color]=$C351)))),""))</f>
        <v/>
      </c>
      <c r="AA351" s="4"/>
      <c r="AB351" s="4"/>
      <c r="AC351" s="4"/>
      <c r="AD351" s="4"/>
      <c r="AE351" s="4"/>
      <c r="AF351" s="4"/>
      <c r="AG351" s="4"/>
      <c r="AH351" s="4"/>
      <c r="AI351" s="4"/>
      <c r="AJ351" s="4"/>
      <c r="AK351" s="9"/>
    </row>
    <row r="352" spans="1:37" x14ac:dyDescent="0.3">
      <c r="A352" s="11"/>
      <c r="B352" s="11"/>
      <c r="C352" s="11"/>
      <c r="D352" s="12"/>
      <c r="E352" s="12"/>
      <c r="F352" s="12"/>
      <c r="G352" s="13" t="str" cm="1">
        <f t="array" ref="G352">_xlfn.IFNA(IF(OR(ISBLANK($B352),$D352="",$C352=""),"",INDEX(Table1[Item Cost],MATCH(1,(Items!$B352=Table1[Item])*($C352=Table1[Color])*(Items!$D352=Table1[Size]),0))),"")</f>
        <v/>
      </c>
      <c r="H352" s="13" t="str">
        <f t="shared" si="11"/>
        <v/>
      </c>
      <c r="I352" s="13" t="str">
        <f>IF(COUNTA(Payments!$A$7:$A$154)=0,"",IF(ISBLANK($A352),"",IF(ISNA(MATCH($A352,Payments!$A$7:$A$154,0)),"🚫 No","✔ Yes")))</f>
        <v/>
      </c>
      <c r="J352" s="5" t="str">
        <f t="shared" si="10"/>
        <v/>
      </c>
      <c r="L352" s="8"/>
      <c r="M352" s="4" t="str" cm="1">
        <f t="array" ref="M352">IF(ISBLANK($B352),"",IFERROR(TRANSPOSE(_xlfn.UNIQUE(_xlfn._xlws.FILTER(Table1[Color],Table1[Item]=$B352))),""))</f>
        <v/>
      </c>
      <c r="N352" s="4"/>
      <c r="O352" s="4"/>
      <c r="P352" s="4"/>
      <c r="Q352" s="4"/>
      <c r="R352" s="4"/>
      <c r="S352" s="4"/>
      <c r="T352" s="4"/>
      <c r="U352" s="4"/>
      <c r="V352" s="4"/>
      <c r="W352" s="4"/>
      <c r="X352" s="9"/>
      <c r="Y352" s="8"/>
      <c r="Z352" s="4" t="str" cm="1">
        <f t="array" ref="Z352">IF(OR(ISBLANK($C352),ISBLANK($B352)),"",IFERROR(TRANSPOSE(_xlfn.UNIQUE(_xlfn._xlws.FILTER(Table1[Size],(Table1[Item]=$B352)*(Table1[Color]=$C352)))),""))</f>
        <v/>
      </c>
      <c r="AA352" s="4"/>
      <c r="AB352" s="4"/>
      <c r="AC352" s="4"/>
      <c r="AD352" s="4"/>
      <c r="AE352" s="4"/>
      <c r="AF352" s="4"/>
      <c r="AG352" s="4"/>
      <c r="AH352" s="4"/>
      <c r="AI352" s="4"/>
      <c r="AJ352" s="4"/>
      <c r="AK352" s="9"/>
    </row>
    <row r="353" spans="1:37" x14ac:dyDescent="0.3">
      <c r="A353" s="11"/>
      <c r="B353" s="11"/>
      <c r="C353" s="11"/>
      <c r="D353" s="12"/>
      <c r="E353" s="12"/>
      <c r="F353" s="12"/>
      <c r="G353" s="13" t="str" cm="1">
        <f t="array" ref="G353">_xlfn.IFNA(IF(OR(ISBLANK($B353),$D353="",$C353=""),"",INDEX(Table1[Item Cost],MATCH(1,(Items!$B353=Table1[Item])*($C353=Table1[Color])*(Items!$D353=Table1[Size]),0))),"")</f>
        <v/>
      </c>
      <c r="H353" s="13" t="str">
        <f t="shared" si="11"/>
        <v/>
      </c>
      <c r="I353" s="13" t="str">
        <f>IF(COUNTA(Payments!$A$7:$A$154)=0,"",IF(ISBLANK($A353),"",IF(ISNA(MATCH($A353,Payments!$A$7:$A$154,0)),"🚫 No","✔ Yes")))</f>
        <v/>
      </c>
      <c r="J353" s="5" t="str">
        <f t="shared" si="10"/>
        <v/>
      </c>
      <c r="L353" s="8"/>
      <c r="M353" s="4" t="str" cm="1">
        <f t="array" ref="M353">IF(ISBLANK($B353),"",IFERROR(TRANSPOSE(_xlfn.UNIQUE(_xlfn._xlws.FILTER(Table1[Color],Table1[Item]=$B353))),""))</f>
        <v/>
      </c>
      <c r="N353" s="4"/>
      <c r="O353" s="4"/>
      <c r="P353" s="4"/>
      <c r="Q353" s="4"/>
      <c r="R353" s="4"/>
      <c r="S353" s="4"/>
      <c r="T353" s="4"/>
      <c r="U353" s="4"/>
      <c r="V353" s="4"/>
      <c r="W353" s="4"/>
      <c r="X353" s="9"/>
      <c r="Y353" s="8"/>
      <c r="Z353" s="4" t="str" cm="1">
        <f t="array" ref="Z353">IF(OR(ISBLANK($C353),ISBLANK($B353)),"",IFERROR(TRANSPOSE(_xlfn.UNIQUE(_xlfn._xlws.FILTER(Table1[Size],(Table1[Item]=$B353)*(Table1[Color]=$C353)))),""))</f>
        <v/>
      </c>
      <c r="AA353" s="4"/>
      <c r="AB353" s="4"/>
      <c r="AC353" s="4"/>
      <c r="AD353" s="4"/>
      <c r="AE353" s="4"/>
      <c r="AF353" s="4"/>
      <c r="AG353" s="4"/>
      <c r="AH353" s="4"/>
      <c r="AI353" s="4"/>
      <c r="AJ353" s="4"/>
      <c r="AK353" s="9"/>
    </row>
    <row r="354" spans="1:37" x14ac:dyDescent="0.3">
      <c r="A354" s="11"/>
      <c r="B354" s="11"/>
      <c r="C354" s="11"/>
      <c r="D354" s="12"/>
      <c r="E354" s="12"/>
      <c r="F354" s="12"/>
      <c r="G354" s="13" t="str" cm="1">
        <f t="array" ref="G354">_xlfn.IFNA(IF(OR(ISBLANK($B354),$D354="",$C354=""),"",INDEX(Table1[Item Cost],MATCH(1,(Items!$B354=Table1[Item])*($C354=Table1[Color])*(Items!$D354=Table1[Size]),0))),"")</f>
        <v/>
      </c>
      <c r="H354" s="13" t="str">
        <f t="shared" si="11"/>
        <v/>
      </c>
      <c r="I354" s="13" t="str">
        <f>IF(COUNTA(Payments!$A$7:$A$154)=0,"",IF(ISBLANK($A354),"",IF(ISNA(MATCH($A354,Payments!$A$7:$A$154,0)),"🚫 No","✔ Yes")))</f>
        <v/>
      </c>
      <c r="J354" s="5" t="str">
        <f t="shared" si="10"/>
        <v/>
      </c>
      <c r="L354" s="8"/>
      <c r="M354" s="4" t="str" cm="1">
        <f t="array" ref="M354">IF(ISBLANK($B354),"",IFERROR(TRANSPOSE(_xlfn.UNIQUE(_xlfn._xlws.FILTER(Table1[Color],Table1[Item]=$B354))),""))</f>
        <v/>
      </c>
      <c r="N354" s="4"/>
      <c r="O354" s="4"/>
      <c r="P354" s="4"/>
      <c r="Q354" s="4"/>
      <c r="R354" s="4"/>
      <c r="S354" s="4"/>
      <c r="T354" s="4"/>
      <c r="U354" s="4"/>
      <c r="V354" s="4"/>
      <c r="W354" s="4"/>
      <c r="X354" s="9"/>
      <c r="Y354" s="8"/>
      <c r="Z354" s="4" t="str" cm="1">
        <f t="array" ref="Z354">IF(OR(ISBLANK($C354),ISBLANK($B354)),"",IFERROR(TRANSPOSE(_xlfn.UNIQUE(_xlfn._xlws.FILTER(Table1[Size],(Table1[Item]=$B354)*(Table1[Color]=$C354)))),""))</f>
        <v/>
      </c>
      <c r="AA354" s="4"/>
      <c r="AB354" s="4"/>
      <c r="AC354" s="4"/>
      <c r="AD354" s="4"/>
      <c r="AE354" s="4"/>
      <c r="AF354" s="4"/>
      <c r="AG354" s="4"/>
      <c r="AH354" s="4"/>
      <c r="AI354" s="4"/>
      <c r="AJ354" s="4"/>
      <c r="AK354" s="9"/>
    </row>
    <row r="355" spans="1:37" x14ac:dyDescent="0.3">
      <c r="A355" s="11"/>
      <c r="B355" s="11"/>
      <c r="C355" s="11"/>
      <c r="D355" s="12"/>
      <c r="E355" s="12"/>
      <c r="F355" s="12"/>
      <c r="G355" s="13" t="str" cm="1">
        <f t="array" ref="G355">_xlfn.IFNA(IF(OR(ISBLANK($B355),$D355="",$C355=""),"",INDEX(Table1[Item Cost],MATCH(1,(Items!$B355=Table1[Item])*($C355=Table1[Color])*(Items!$D355=Table1[Size]),0))),"")</f>
        <v/>
      </c>
      <c r="H355" s="13" t="str">
        <f t="shared" si="11"/>
        <v/>
      </c>
      <c r="I355" s="13" t="str">
        <f>IF(COUNTA(Payments!$A$7:$A$154)=0,"",IF(ISBLANK($A355),"",IF(ISNA(MATCH($A355,Payments!$A$7:$A$154,0)),"🚫 No","✔ Yes")))</f>
        <v/>
      </c>
      <c r="J355" s="5" t="str">
        <f t="shared" si="10"/>
        <v/>
      </c>
      <c r="L355" s="8"/>
      <c r="M355" s="4" t="str" cm="1">
        <f t="array" ref="M355">IF(ISBLANK($B355),"",IFERROR(TRANSPOSE(_xlfn.UNIQUE(_xlfn._xlws.FILTER(Table1[Color],Table1[Item]=$B355))),""))</f>
        <v/>
      </c>
      <c r="N355" s="4"/>
      <c r="O355" s="4"/>
      <c r="P355" s="4"/>
      <c r="Q355" s="4"/>
      <c r="R355" s="4"/>
      <c r="S355" s="4"/>
      <c r="T355" s="4"/>
      <c r="U355" s="4"/>
      <c r="V355" s="4"/>
      <c r="W355" s="4"/>
      <c r="X355" s="9"/>
      <c r="Y355" s="8"/>
      <c r="Z355" s="4" t="str" cm="1">
        <f t="array" ref="Z355">IF(OR(ISBLANK($C355),ISBLANK($B355)),"",IFERROR(TRANSPOSE(_xlfn.UNIQUE(_xlfn._xlws.FILTER(Table1[Size],(Table1[Item]=$B355)*(Table1[Color]=$C355)))),""))</f>
        <v/>
      </c>
      <c r="AA355" s="4"/>
      <c r="AB355" s="4"/>
      <c r="AC355" s="4"/>
      <c r="AD355" s="4"/>
      <c r="AE355" s="4"/>
      <c r="AF355" s="4"/>
      <c r="AG355" s="4"/>
      <c r="AH355" s="4"/>
      <c r="AI355" s="4"/>
      <c r="AJ355" s="4"/>
      <c r="AK355" s="9"/>
    </row>
    <row r="356" spans="1:37" x14ac:dyDescent="0.3">
      <c r="A356" s="11"/>
      <c r="B356" s="11"/>
      <c r="C356" s="11"/>
      <c r="D356" s="12"/>
      <c r="E356" s="12"/>
      <c r="F356" s="12"/>
      <c r="G356" s="13" t="str" cm="1">
        <f t="array" ref="G356">_xlfn.IFNA(IF(OR(ISBLANK($B356),$D356="",$C356=""),"",INDEX(Table1[Item Cost],MATCH(1,(Items!$B356=Table1[Item])*($C356=Table1[Color])*(Items!$D356=Table1[Size]),0))),"")</f>
        <v/>
      </c>
      <c r="H356" s="13" t="str">
        <f t="shared" si="11"/>
        <v/>
      </c>
      <c r="I356" s="13" t="str">
        <f>IF(COUNTA(Payments!$A$7:$A$154)=0,"",IF(ISBLANK($A356),"",IF(ISNA(MATCH($A356,Payments!$A$7:$A$154,0)),"🚫 No","✔ Yes")))</f>
        <v/>
      </c>
      <c r="J356" s="5" t="str">
        <f t="shared" si="10"/>
        <v/>
      </c>
      <c r="L356" s="8"/>
      <c r="M356" s="4" t="str" cm="1">
        <f t="array" ref="M356">IF(ISBLANK($B356),"",IFERROR(TRANSPOSE(_xlfn.UNIQUE(_xlfn._xlws.FILTER(Table1[Color],Table1[Item]=$B356))),""))</f>
        <v/>
      </c>
      <c r="N356" s="4"/>
      <c r="O356" s="4"/>
      <c r="P356" s="4"/>
      <c r="Q356" s="4"/>
      <c r="R356" s="4"/>
      <c r="S356" s="4"/>
      <c r="T356" s="4"/>
      <c r="U356" s="4"/>
      <c r="V356" s="4"/>
      <c r="W356" s="4"/>
      <c r="X356" s="9"/>
      <c r="Y356" s="8"/>
      <c r="Z356" s="4" t="str" cm="1">
        <f t="array" ref="Z356">IF(OR(ISBLANK($C356),ISBLANK($B356)),"",IFERROR(TRANSPOSE(_xlfn.UNIQUE(_xlfn._xlws.FILTER(Table1[Size],(Table1[Item]=$B356)*(Table1[Color]=$C356)))),""))</f>
        <v/>
      </c>
      <c r="AA356" s="4"/>
      <c r="AB356" s="4"/>
      <c r="AC356" s="4"/>
      <c r="AD356" s="4"/>
      <c r="AE356" s="4"/>
      <c r="AF356" s="4"/>
      <c r="AG356" s="4"/>
      <c r="AH356" s="4"/>
      <c r="AI356" s="4"/>
      <c r="AJ356" s="4"/>
      <c r="AK356" s="9"/>
    </row>
    <row r="357" spans="1:37" x14ac:dyDescent="0.3">
      <c r="A357" s="11"/>
      <c r="B357" s="11"/>
      <c r="C357" s="11"/>
      <c r="D357" s="12"/>
      <c r="E357" s="12"/>
      <c r="F357" s="12"/>
      <c r="G357" s="13" t="str" cm="1">
        <f t="array" ref="G357">_xlfn.IFNA(IF(OR(ISBLANK($B357),$D357="",$C357=""),"",INDEX(Table1[Item Cost],MATCH(1,(Items!$B357=Table1[Item])*($C357=Table1[Color])*(Items!$D357=Table1[Size]),0))),"")</f>
        <v/>
      </c>
      <c r="H357" s="13" t="str">
        <f t="shared" si="11"/>
        <v/>
      </c>
      <c r="I357" s="13" t="str">
        <f>IF(COUNTA(Payments!$A$7:$A$154)=0,"",IF(ISBLANK($A357),"",IF(ISNA(MATCH($A357,Payments!$A$7:$A$154,0)),"🚫 No","✔ Yes")))</f>
        <v/>
      </c>
      <c r="J357" s="5" t="str">
        <f t="shared" si="10"/>
        <v/>
      </c>
      <c r="L357" s="8"/>
      <c r="M357" s="4" t="str" cm="1">
        <f t="array" ref="M357">IF(ISBLANK($B357),"",IFERROR(TRANSPOSE(_xlfn.UNIQUE(_xlfn._xlws.FILTER(Table1[Color],Table1[Item]=$B357))),""))</f>
        <v/>
      </c>
      <c r="N357" s="4"/>
      <c r="O357" s="4"/>
      <c r="P357" s="4"/>
      <c r="Q357" s="4"/>
      <c r="R357" s="4"/>
      <c r="S357" s="4"/>
      <c r="T357" s="4"/>
      <c r="U357" s="4"/>
      <c r="V357" s="4"/>
      <c r="W357" s="4"/>
      <c r="X357" s="9"/>
      <c r="Y357" s="8"/>
      <c r="Z357" s="4" t="str" cm="1">
        <f t="array" ref="Z357">IF(OR(ISBLANK($C357),ISBLANK($B357)),"",IFERROR(TRANSPOSE(_xlfn.UNIQUE(_xlfn._xlws.FILTER(Table1[Size],(Table1[Item]=$B357)*(Table1[Color]=$C357)))),""))</f>
        <v/>
      </c>
      <c r="AA357" s="4"/>
      <c r="AB357" s="4"/>
      <c r="AC357" s="4"/>
      <c r="AD357" s="4"/>
      <c r="AE357" s="4"/>
      <c r="AF357" s="4"/>
      <c r="AG357" s="4"/>
      <c r="AH357" s="4"/>
      <c r="AI357" s="4"/>
      <c r="AJ357" s="4"/>
      <c r="AK357" s="9"/>
    </row>
    <row r="358" spans="1:37" x14ac:dyDescent="0.3">
      <c r="A358" s="11"/>
      <c r="B358" s="11"/>
      <c r="C358" s="11"/>
      <c r="D358" s="12"/>
      <c r="E358" s="12"/>
      <c r="F358" s="12"/>
      <c r="G358" s="13" t="str" cm="1">
        <f t="array" ref="G358">_xlfn.IFNA(IF(OR(ISBLANK($B358),$D358="",$C358=""),"",INDEX(Table1[Item Cost],MATCH(1,(Items!$B358=Table1[Item])*($C358=Table1[Color])*(Items!$D358=Table1[Size]),0))),"")</f>
        <v/>
      </c>
      <c r="H358" s="13" t="str">
        <f t="shared" si="11"/>
        <v/>
      </c>
      <c r="I358" s="13" t="str">
        <f>IF(COUNTA(Payments!$A$7:$A$154)=0,"",IF(ISBLANK($A358),"",IF(ISNA(MATCH($A358,Payments!$A$7:$A$154,0)),"🚫 No","✔ Yes")))</f>
        <v/>
      </c>
      <c r="J358" s="5" t="str">
        <f t="shared" si="10"/>
        <v/>
      </c>
      <c r="L358" s="8"/>
      <c r="M358" s="4" t="str" cm="1">
        <f t="array" ref="M358">IF(ISBLANK($B358),"",IFERROR(TRANSPOSE(_xlfn.UNIQUE(_xlfn._xlws.FILTER(Table1[Color],Table1[Item]=$B358))),""))</f>
        <v/>
      </c>
      <c r="N358" s="4"/>
      <c r="O358" s="4"/>
      <c r="P358" s="4"/>
      <c r="Q358" s="4"/>
      <c r="R358" s="4"/>
      <c r="S358" s="4"/>
      <c r="T358" s="4"/>
      <c r="U358" s="4"/>
      <c r="V358" s="4"/>
      <c r="W358" s="4"/>
      <c r="X358" s="9"/>
      <c r="Y358" s="8"/>
      <c r="Z358" s="4" t="str" cm="1">
        <f t="array" ref="Z358">IF(OR(ISBLANK($C358),ISBLANK($B358)),"",IFERROR(TRANSPOSE(_xlfn.UNIQUE(_xlfn._xlws.FILTER(Table1[Size],(Table1[Item]=$B358)*(Table1[Color]=$C358)))),""))</f>
        <v/>
      </c>
      <c r="AA358" s="4"/>
      <c r="AB358" s="4"/>
      <c r="AC358" s="4"/>
      <c r="AD358" s="4"/>
      <c r="AE358" s="4"/>
      <c r="AF358" s="4"/>
      <c r="AG358" s="4"/>
      <c r="AH358" s="4"/>
      <c r="AI358" s="4"/>
      <c r="AJ358" s="4"/>
      <c r="AK358" s="9"/>
    </row>
    <row r="359" spans="1:37" x14ac:dyDescent="0.3">
      <c r="A359" s="11"/>
      <c r="B359" s="11"/>
      <c r="C359" s="11"/>
      <c r="D359" s="12"/>
      <c r="E359" s="12"/>
      <c r="F359" s="12"/>
      <c r="G359" s="13" t="str" cm="1">
        <f t="array" ref="G359">_xlfn.IFNA(IF(OR(ISBLANK($B359),$D359="",$C359=""),"",INDEX(Table1[Item Cost],MATCH(1,(Items!$B359=Table1[Item])*($C359=Table1[Color])*(Items!$D359=Table1[Size]),0))),"")</f>
        <v/>
      </c>
      <c r="H359" s="13" t="str">
        <f t="shared" si="11"/>
        <v/>
      </c>
      <c r="I359" s="13" t="str">
        <f>IF(COUNTA(Payments!$A$7:$A$154)=0,"",IF(ISBLANK($A359),"",IF(ISNA(MATCH($A359,Payments!$A$7:$A$154,0)),"🚫 No","✔ Yes")))</f>
        <v/>
      </c>
      <c r="J359" s="5" t="str">
        <f t="shared" si="10"/>
        <v/>
      </c>
      <c r="L359" s="8"/>
      <c r="M359" s="4" t="str" cm="1">
        <f t="array" ref="M359">IF(ISBLANK($B359),"",IFERROR(TRANSPOSE(_xlfn.UNIQUE(_xlfn._xlws.FILTER(Table1[Color],Table1[Item]=$B359))),""))</f>
        <v/>
      </c>
      <c r="N359" s="4"/>
      <c r="O359" s="4"/>
      <c r="P359" s="4"/>
      <c r="Q359" s="4"/>
      <c r="R359" s="4"/>
      <c r="S359" s="4"/>
      <c r="T359" s="4"/>
      <c r="U359" s="4"/>
      <c r="V359" s="4"/>
      <c r="W359" s="4"/>
      <c r="X359" s="9"/>
      <c r="Y359" s="8"/>
      <c r="Z359" s="4" t="str" cm="1">
        <f t="array" ref="Z359">IF(OR(ISBLANK($C359),ISBLANK($B359)),"",IFERROR(TRANSPOSE(_xlfn.UNIQUE(_xlfn._xlws.FILTER(Table1[Size],(Table1[Item]=$B359)*(Table1[Color]=$C359)))),""))</f>
        <v/>
      </c>
      <c r="AA359" s="4"/>
      <c r="AB359" s="4"/>
      <c r="AC359" s="4"/>
      <c r="AD359" s="4"/>
      <c r="AE359" s="4"/>
      <c r="AF359" s="4"/>
      <c r="AG359" s="4"/>
      <c r="AH359" s="4"/>
      <c r="AI359" s="4"/>
      <c r="AJ359" s="4"/>
      <c r="AK359" s="9"/>
    </row>
    <row r="360" spans="1:37" x14ac:dyDescent="0.3">
      <c r="A360" s="11"/>
      <c r="B360" s="11"/>
      <c r="C360" s="11"/>
      <c r="D360" s="12"/>
      <c r="E360" s="12"/>
      <c r="F360" s="12"/>
      <c r="G360" s="13" t="str" cm="1">
        <f t="array" ref="G360">_xlfn.IFNA(IF(OR(ISBLANK($B360),$D360="",$C360=""),"",INDEX(Table1[Item Cost],MATCH(1,(Items!$B360=Table1[Item])*($C360=Table1[Color])*(Items!$D360=Table1[Size]),0))),"")</f>
        <v/>
      </c>
      <c r="H360" s="13" t="str">
        <f t="shared" si="11"/>
        <v/>
      </c>
      <c r="I360" s="13" t="str">
        <f>IF(COUNTA(Payments!$A$7:$A$154)=0,"",IF(ISBLANK($A360),"",IF(ISNA(MATCH($A360,Payments!$A$7:$A$154,0)),"🚫 No","✔ Yes")))</f>
        <v/>
      </c>
      <c r="J360" s="5" t="str">
        <f t="shared" si="10"/>
        <v/>
      </c>
      <c r="L360" s="8"/>
      <c r="M360" s="4" t="str" cm="1">
        <f t="array" ref="M360">IF(ISBLANK($B360),"",IFERROR(TRANSPOSE(_xlfn.UNIQUE(_xlfn._xlws.FILTER(Table1[Color],Table1[Item]=$B360))),""))</f>
        <v/>
      </c>
      <c r="N360" s="4"/>
      <c r="O360" s="4"/>
      <c r="P360" s="4"/>
      <c r="Q360" s="4"/>
      <c r="R360" s="4"/>
      <c r="S360" s="4"/>
      <c r="T360" s="4"/>
      <c r="U360" s="4"/>
      <c r="V360" s="4"/>
      <c r="W360" s="4"/>
      <c r="X360" s="9"/>
      <c r="Y360" s="8"/>
      <c r="Z360" s="4" t="str" cm="1">
        <f t="array" ref="Z360">IF(OR(ISBLANK($C360),ISBLANK($B360)),"",IFERROR(TRANSPOSE(_xlfn.UNIQUE(_xlfn._xlws.FILTER(Table1[Size],(Table1[Item]=$B360)*(Table1[Color]=$C360)))),""))</f>
        <v/>
      </c>
      <c r="AA360" s="4"/>
      <c r="AB360" s="4"/>
      <c r="AC360" s="4"/>
      <c r="AD360" s="4"/>
      <c r="AE360" s="4"/>
      <c r="AF360" s="4"/>
      <c r="AG360" s="4"/>
      <c r="AH360" s="4"/>
      <c r="AI360" s="4"/>
      <c r="AJ360" s="4"/>
      <c r="AK360" s="9"/>
    </row>
    <row r="361" spans="1:37" x14ac:dyDescent="0.3">
      <c r="A361" s="11"/>
      <c r="B361" s="11"/>
      <c r="C361" s="11"/>
      <c r="D361" s="12"/>
      <c r="E361" s="12"/>
      <c r="F361" s="12"/>
      <c r="G361" s="13" t="str" cm="1">
        <f t="array" ref="G361">_xlfn.IFNA(IF(OR(ISBLANK($B361),$D361="",$C361=""),"",INDEX(Table1[Item Cost],MATCH(1,(Items!$B361=Table1[Item])*($C361=Table1[Color])*(Items!$D361=Table1[Size]),0))),"")</f>
        <v/>
      </c>
      <c r="H361" s="13" t="str">
        <f t="shared" si="11"/>
        <v/>
      </c>
      <c r="I361" s="13" t="str">
        <f>IF(COUNTA(Payments!$A$7:$A$154)=0,"",IF(ISBLANK($A361),"",IF(ISNA(MATCH($A361,Payments!$A$7:$A$154,0)),"🚫 No","✔ Yes")))</f>
        <v/>
      </c>
      <c r="J361" s="5" t="str">
        <f t="shared" si="10"/>
        <v/>
      </c>
      <c r="L361" s="8"/>
      <c r="M361" s="4" t="str" cm="1">
        <f t="array" ref="M361">IF(ISBLANK($B361),"",IFERROR(TRANSPOSE(_xlfn.UNIQUE(_xlfn._xlws.FILTER(Table1[Color],Table1[Item]=$B361))),""))</f>
        <v/>
      </c>
      <c r="N361" s="4"/>
      <c r="O361" s="4"/>
      <c r="P361" s="4"/>
      <c r="Q361" s="4"/>
      <c r="R361" s="4"/>
      <c r="S361" s="4"/>
      <c r="T361" s="4"/>
      <c r="U361" s="4"/>
      <c r="V361" s="4"/>
      <c r="W361" s="4"/>
      <c r="X361" s="9"/>
      <c r="Y361" s="8"/>
      <c r="Z361" s="4" t="str" cm="1">
        <f t="array" ref="Z361">IF(OR(ISBLANK($C361),ISBLANK($B361)),"",IFERROR(TRANSPOSE(_xlfn.UNIQUE(_xlfn._xlws.FILTER(Table1[Size],(Table1[Item]=$B361)*(Table1[Color]=$C361)))),""))</f>
        <v/>
      </c>
      <c r="AA361" s="4"/>
      <c r="AB361" s="4"/>
      <c r="AC361" s="4"/>
      <c r="AD361" s="4"/>
      <c r="AE361" s="4"/>
      <c r="AF361" s="4"/>
      <c r="AG361" s="4"/>
      <c r="AH361" s="4"/>
      <c r="AI361" s="4"/>
      <c r="AJ361" s="4"/>
      <c r="AK361" s="9"/>
    </row>
    <row r="362" spans="1:37" x14ac:dyDescent="0.3">
      <c r="A362" s="11"/>
      <c r="B362" s="11"/>
      <c r="C362" s="11"/>
      <c r="D362" s="12"/>
      <c r="E362" s="12"/>
      <c r="F362" s="12"/>
      <c r="G362" s="13" t="str" cm="1">
        <f t="array" ref="G362">_xlfn.IFNA(IF(OR(ISBLANK($B362),$D362="",$C362=""),"",INDEX(Table1[Item Cost],MATCH(1,(Items!$B362=Table1[Item])*($C362=Table1[Color])*(Items!$D362=Table1[Size]),0))),"")</f>
        <v/>
      </c>
      <c r="H362" s="13" t="str">
        <f t="shared" si="11"/>
        <v/>
      </c>
      <c r="I362" s="13" t="str">
        <f>IF(COUNTA(Payments!$A$7:$A$154)=0,"",IF(ISBLANK($A362),"",IF(ISNA(MATCH($A362,Payments!$A$7:$A$154,0)),"🚫 No","✔ Yes")))</f>
        <v/>
      </c>
      <c r="J362" s="5" t="str">
        <f t="shared" si="10"/>
        <v/>
      </c>
      <c r="L362" s="8"/>
      <c r="M362" s="4" t="str" cm="1">
        <f t="array" ref="M362">IF(ISBLANK($B362),"",IFERROR(TRANSPOSE(_xlfn.UNIQUE(_xlfn._xlws.FILTER(Table1[Color],Table1[Item]=$B362))),""))</f>
        <v/>
      </c>
      <c r="N362" s="4"/>
      <c r="O362" s="4"/>
      <c r="P362" s="4"/>
      <c r="Q362" s="4"/>
      <c r="R362" s="4"/>
      <c r="S362" s="4"/>
      <c r="T362" s="4"/>
      <c r="U362" s="4"/>
      <c r="V362" s="4"/>
      <c r="W362" s="4"/>
      <c r="X362" s="9"/>
      <c r="Y362" s="8"/>
      <c r="Z362" s="4" t="str" cm="1">
        <f t="array" ref="Z362">IF(OR(ISBLANK($C362),ISBLANK($B362)),"",IFERROR(TRANSPOSE(_xlfn.UNIQUE(_xlfn._xlws.FILTER(Table1[Size],(Table1[Item]=$B362)*(Table1[Color]=$C362)))),""))</f>
        <v/>
      </c>
      <c r="AA362" s="4"/>
      <c r="AB362" s="4"/>
      <c r="AC362" s="4"/>
      <c r="AD362" s="4"/>
      <c r="AE362" s="4"/>
      <c r="AF362" s="4"/>
      <c r="AG362" s="4"/>
      <c r="AH362" s="4"/>
      <c r="AI362" s="4"/>
      <c r="AJ362" s="4"/>
      <c r="AK362" s="9"/>
    </row>
    <row r="363" spans="1:37" x14ac:dyDescent="0.3">
      <c r="A363" s="11"/>
      <c r="B363" s="11"/>
      <c r="C363" s="11"/>
      <c r="D363" s="12"/>
      <c r="E363" s="12"/>
      <c r="F363" s="12"/>
      <c r="G363" s="13" t="str" cm="1">
        <f t="array" ref="G363">_xlfn.IFNA(IF(OR(ISBLANK($B363),$D363="",$C363=""),"",INDEX(Table1[Item Cost],MATCH(1,(Items!$B363=Table1[Item])*($C363=Table1[Color])*(Items!$D363=Table1[Size]),0))),"")</f>
        <v/>
      </c>
      <c r="H363" s="13" t="str">
        <f t="shared" si="11"/>
        <v/>
      </c>
      <c r="I363" s="13" t="str">
        <f>IF(COUNTA(Payments!$A$7:$A$154)=0,"",IF(ISBLANK($A363),"",IF(ISNA(MATCH($A363,Payments!$A$7:$A$154,0)),"🚫 No","✔ Yes")))</f>
        <v/>
      </c>
      <c r="J363" s="5" t="str">
        <f t="shared" si="10"/>
        <v/>
      </c>
      <c r="L363" s="8"/>
      <c r="M363" s="4" t="str" cm="1">
        <f t="array" ref="M363">IF(ISBLANK($B363),"",IFERROR(TRANSPOSE(_xlfn.UNIQUE(_xlfn._xlws.FILTER(Table1[Color],Table1[Item]=$B363))),""))</f>
        <v/>
      </c>
      <c r="N363" s="4"/>
      <c r="O363" s="4"/>
      <c r="P363" s="4"/>
      <c r="Q363" s="4"/>
      <c r="R363" s="4"/>
      <c r="S363" s="4"/>
      <c r="T363" s="4"/>
      <c r="U363" s="4"/>
      <c r="V363" s="4"/>
      <c r="W363" s="4"/>
      <c r="X363" s="9"/>
      <c r="Y363" s="8"/>
      <c r="Z363" s="4" t="str" cm="1">
        <f t="array" ref="Z363">IF(OR(ISBLANK($C363),ISBLANK($B363)),"",IFERROR(TRANSPOSE(_xlfn.UNIQUE(_xlfn._xlws.FILTER(Table1[Size],(Table1[Item]=$B363)*(Table1[Color]=$C363)))),""))</f>
        <v/>
      </c>
      <c r="AA363" s="4"/>
      <c r="AB363" s="4"/>
      <c r="AC363" s="4"/>
      <c r="AD363" s="4"/>
      <c r="AE363" s="4"/>
      <c r="AF363" s="4"/>
      <c r="AG363" s="4"/>
      <c r="AH363" s="4"/>
      <c r="AI363" s="4"/>
      <c r="AJ363" s="4"/>
      <c r="AK363" s="9"/>
    </row>
    <row r="364" spans="1:37" x14ac:dyDescent="0.3">
      <c r="A364" s="11"/>
      <c r="B364" s="11"/>
      <c r="C364" s="11"/>
      <c r="D364" s="12"/>
      <c r="E364" s="12"/>
      <c r="F364" s="12"/>
      <c r="G364" s="13" t="str" cm="1">
        <f t="array" ref="G364">_xlfn.IFNA(IF(OR(ISBLANK($B364),$D364="",$C364=""),"",INDEX(Table1[Item Cost],MATCH(1,(Items!$B364=Table1[Item])*($C364=Table1[Color])*(Items!$D364=Table1[Size]),0))),"")</f>
        <v/>
      </c>
      <c r="H364" s="13" t="str">
        <f t="shared" si="11"/>
        <v/>
      </c>
      <c r="I364" s="13" t="str">
        <f>IF(COUNTA(Payments!$A$7:$A$154)=0,"",IF(ISBLANK($A364),"",IF(ISNA(MATCH($A364,Payments!$A$7:$A$154,0)),"🚫 No","✔ Yes")))</f>
        <v/>
      </c>
      <c r="J364" s="5" t="str">
        <f t="shared" si="10"/>
        <v/>
      </c>
      <c r="L364" s="8"/>
      <c r="M364" s="4" t="str" cm="1">
        <f t="array" ref="M364">IF(ISBLANK($B364),"",IFERROR(TRANSPOSE(_xlfn.UNIQUE(_xlfn._xlws.FILTER(Table1[Color],Table1[Item]=$B364))),""))</f>
        <v/>
      </c>
      <c r="N364" s="4"/>
      <c r="O364" s="4"/>
      <c r="P364" s="4"/>
      <c r="Q364" s="4"/>
      <c r="R364" s="4"/>
      <c r="S364" s="4"/>
      <c r="T364" s="4"/>
      <c r="U364" s="4"/>
      <c r="V364" s="4"/>
      <c r="W364" s="4"/>
      <c r="X364" s="9"/>
      <c r="Y364" s="8"/>
      <c r="Z364" s="4" t="str" cm="1">
        <f t="array" ref="Z364">IF(OR(ISBLANK($C364),ISBLANK($B364)),"",IFERROR(TRANSPOSE(_xlfn.UNIQUE(_xlfn._xlws.FILTER(Table1[Size],(Table1[Item]=$B364)*(Table1[Color]=$C364)))),""))</f>
        <v/>
      </c>
      <c r="AA364" s="4"/>
      <c r="AB364" s="4"/>
      <c r="AC364" s="4"/>
      <c r="AD364" s="4"/>
      <c r="AE364" s="4"/>
      <c r="AF364" s="4"/>
      <c r="AG364" s="4"/>
      <c r="AH364" s="4"/>
      <c r="AI364" s="4"/>
      <c r="AJ364" s="4"/>
      <c r="AK364" s="9"/>
    </row>
    <row r="365" spans="1:37" x14ac:dyDescent="0.3">
      <c r="A365" s="11"/>
      <c r="B365" s="11"/>
      <c r="C365" s="11"/>
      <c r="D365" s="12"/>
      <c r="E365" s="12"/>
      <c r="F365" s="12"/>
      <c r="G365" s="13" t="str" cm="1">
        <f t="array" ref="G365">_xlfn.IFNA(IF(OR(ISBLANK($B365),$D365="",$C365=""),"",INDEX(Table1[Item Cost],MATCH(1,(Items!$B365=Table1[Item])*($C365=Table1[Color])*(Items!$D365=Table1[Size]),0))),"")</f>
        <v/>
      </c>
      <c r="H365" s="13" t="str">
        <f t="shared" si="11"/>
        <v/>
      </c>
      <c r="I365" s="13" t="str">
        <f>IF(COUNTA(Payments!$A$7:$A$154)=0,"",IF(ISBLANK($A365),"",IF(ISNA(MATCH($A365,Payments!$A$7:$A$154,0)),"🚫 No","✔ Yes")))</f>
        <v/>
      </c>
      <c r="J365" s="5" t="str">
        <f t="shared" si="10"/>
        <v/>
      </c>
      <c r="L365" s="8"/>
      <c r="M365" s="4" t="str" cm="1">
        <f t="array" ref="M365">IF(ISBLANK($B365),"",IFERROR(TRANSPOSE(_xlfn.UNIQUE(_xlfn._xlws.FILTER(Table1[Color],Table1[Item]=$B365))),""))</f>
        <v/>
      </c>
      <c r="N365" s="4"/>
      <c r="O365" s="4"/>
      <c r="P365" s="4"/>
      <c r="Q365" s="4"/>
      <c r="R365" s="4"/>
      <c r="S365" s="4"/>
      <c r="T365" s="4"/>
      <c r="U365" s="4"/>
      <c r="V365" s="4"/>
      <c r="W365" s="4"/>
      <c r="X365" s="9"/>
      <c r="Y365" s="8"/>
      <c r="Z365" s="4" t="str" cm="1">
        <f t="array" ref="Z365">IF(OR(ISBLANK($C365),ISBLANK($B365)),"",IFERROR(TRANSPOSE(_xlfn.UNIQUE(_xlfn._xlws.FILTER(Table1[Size],(Table1[Item]=$B365)*(Table1[Color]=$C365)))),""))</f>
        <v/>
      </c>
      <c r="AA365" s="4"/>
      <c r="AB365" s="4"/>
      <c r="AC365" s="4"/>
      <c r="AD365" s="4"/>
      <c r="AE365" s="4"/>
      <c r="AF365" s="4"/>
      <c r="AG365" s="4"/>
      <c r="AH365" s="4"/>
      <c r="AI365" s="4"/>
      <c r="AJ365" s="4"/>
      <c r="AK365" s="9"/>
    </row>
    <row r="366" spans="1:37" x14ac:dyDescent="0.3">
      <c r="A366" s="11"/>
      <c r="B366" s="11"/>
      <c r="C366" s="11"/>
      <c r="D366" s="12"/>
      <c r="E366" s="12"/>
      <c r="F366" s="12"/>
      <c r="G366" s="13" t="str" cm="1">
        <f t="array" ref="G366">_xlfn.IFNA(IF(OR(ISBLANK($B366),$D366="",$C366=""),"",INDEX(Table1[Item Cost],MATCH(1,(Items!$B366=Table1[Item])*($C366=Table1[Color])*(Items!$D366=Table1[Size]),0))),"")</f>
        <v/>
      </c>
      <c r="H366" s="13" t="str">
        <f t="shared" si="11"/>
        <v/>
      </c>
      <c r="I366" s="13" t="str">
        <f>IF(COUNTA(Payments!$A$7:$A$154)=0,"",IF(ISBLANK($A366),"",IF(ISNA(MATCH($A366,Payments!$A$7:$A$154,0)),"🚫 No","✔ Yes")))</f>
        <v/>
      </c>
      <c r="J366" s="5" t="str">
        <f t="shared" si="10"/>
        <v/>
      </c>
      <c r="L366" s="8"/>
      <c r="M366" s="4" t="str" cm="1">
        <f t="array" ref="M366">IF(ISBLANK($B366),"",IFERROR(TRANSPOSE(_xlfn.UNIQUE(_xlfn._xlws.FILTER(Table1[Color],Table1[Item]=$B366))),""))</f>
        <v/>
      </c>
      <c r="N366" s="4"/>
      <c r="O366" s="4"/>
      <c r="P366" s="4"/>
      <c r="Q366" s="4"/>
      <c r="R366" s="4"/>
      <c r="S366" s="4"/>
      <c r="T366" s="4"/>
      <c r="U366" s="4"/>
      <c r="V366" s="4"/>
      <c r="W366" s="4"/>
      <c r="X366" s="9"/>
      <c r="Y366" s="8"/>
      <c r="Z366" s="4" t="str" cm="1">
        <f t="array" ref="Z366">IF(OR(ISBLANK($C366),ISBLANK($B366)),"",IFERROR(TRANSPOSE(_xlfn.UNIQUE(_xlfn._xlws.FILTER(Table1[Size],(Table1[Item]=$B366)*(Table1[Color]=$C366)))),""))</f>
        <v/>
      </c>
      <c r="AA366" s="4"/>
      <c r="AB366" s="4"/>
      <c r="AC366" s="4"/>
      <c r="AD366" s="4"/>
      <c r="AE366" s="4"/>
      <c r="AF366" s="4"/>
      <c r="AG366" s="4"/>
      <c r="AH366" s="4"/>
      <c r="AI366" s="4"/>
      <c r="AJ366" s="4"/>
      <c r="AK366" s="9"/>
    </row>
    <row r="367" spans="1:37" x14ac:dyDescent="0.3">
      <c r="A367" s="11"/>
      <c r="B367" s="11"/>
      <c r="C367" s="11"/>
      <c r="D367" s="12"/>
      <c r="E367" s="12"/>
      <c r="F367" s="12"/>
      <c r="G367" s="13" t="str" cm="1">
        <f t="array" ref="G367">_xlfn.IFNA(IF(OR(ISBLANK($B367),$D367="",$C367=""),"",INDEX(Table1[Item Cost],MATCH(1,(Items!$B367=Table1[Item])*($C367=Table1[Color])*(Items!$D367=Table1[Size]),0))),"")</f>
        <v/>
      </c>
      <c r="H367" s="13" t="str">
        <f t="shared" si="11"/>
        <v/>
      </c>
      <c r="I367" s="13" t="str">
        <f>IF(COUNTA(Payments!$A$7:$A$154)=0,"",IF(ISBLANK($A367),"",IF(ISNA(MATCH($A367,Payments!$A$7:$A$154,0)),"🚫 No","✔ Yes")))</f>
        <v/>
      </c>
      <c r="J367" s="5" t="str">
        <f t="shared" si="10"/>
        <v/>
      </c>
      <c r="L367" s="8"/>
      <c r="M367" s="4" t="str" cm="1">
        <f t="array" ref="M367">IF(ISBLANK($B367),"",IFERROR(TRANSPOSE(_xlfn.UNIQUE(_xlfn._xlws.FILTER(Table1[Color],Table1[Item]=$B367))),""))</f>
        <v/>
      </c>
      <c r="N367" s="4"/>
      <c r="O367" s="4"/>
      <c r="P367" s="4"/>
      <c r="Q367" s="4"/>
      <c r="R367" s="4"/>
      <c r="S367" s="4"/>
      <c r="T367" s="4"/>
      <c r="U367" s="4"/>
      <c r="V367" s="4"/>
      <c r="W367" s="4"/>
      <c r="X367" s="9"/>
      <c r="Y367" s="8"/>
      <c r="Z367" s="4" t="str" cm="1">
        <f t="array" ref="Z367">IF(OR(ISBLANK($C367),ISBLANK($B367)),"",IFERROR(TRANSPOSE(_xlfn.UNIQUE(_xlfn._xlws.FILTER(Table1[Size],(Table1[Item]=$B367)*(Table1[Color]=$C367)))),""))</f>
        <v/>
      </c>
      <c r="AA367" s="4"/>
      <c r="AB367" s="4"/>
      <c r="AC367" s="4"/>
      <c r="AD367" s="4"/>
      <c r="AE367" s="4"/>
      <c r="AF367" s="4"/>
      <c r="AG367" s="4"/>
      <c r="AH367" s="4"/>
      <c r="AI367" s="4"/>
      <c r="AJ367" s="4"/>
      <c r="AK367" s="9"/>
    </row>
    <row r="368" spans="1:37" x14ac:dyDescent="0.3">
      <c r="A368" s="11"/>
      <c r="B368" s="11"/>
      <c r="C368" s="11"/>
      <c r="D368" s="12"/>
      <c r="E368" s="12"/>
      <c r="F368" s="12"/>
      <c r="G368" s="13" t="str" cm="1">
        <f t="array" ref="G368">_xlfn.IFNA(IF(OR(ISBLANK($B368),$D368="",$C368=""),"",INDEX(Table1[Item Cost],MATCH(1,(Items!$B368=Table1[Item])*($C368=Table1[Color])*(Items!$D368=Table1[Size]),0))),"")</f>
        <v/>
      </c>
      <c r="H368" s="13" t="str">
        <f t="shared" si="11"/>
        <v/>
      </c>
      <c r="I368" s="13" t="str">
        <f>IF(COUNTA(Payments!$A$7:$A$154)=0,"",IF(ISBLANK($A368),"",IF(ISNA(MATCH($A368,Payments!$A$7:$A$154,0)),"🚫 No","✔ Yes")))</f>
        <v/>
      </c>
      <c r="J368" s="5" t="str">
        <f t="shared" si="10"/>
        <v/>
      </c>
      <c r="L368" s="8"/>
      <c r="M368" s="4" t="str" cm="1">
        <f t="array" ref="M368">IF(ISBLANK($B368),"",IFERROR(TRANSPOSE(_xlfn.UNIQUE(_xlfn._xlws.FILTER(Table1[Color],Table1[Item]=$B368))),""))</f>
        <v/>
      </c>
      <c r="N368" s="4"/>
      <c r="O368" s="4"/>
      <c r="P368" s="4"/>
      <c r="Q368" s="4"/>
      <c r="R368" s="4"/>
      <c r="S368" s="4"/>
      <c r="T368" s="4"/>
      <c r="U368" s="4"/>
      <c r="V368" s="4"/>
      <c r="W368" s="4"/>
      <c r="X368" s="9"/>
      <c r="Y368" s="8"/>
      <c r="Z368" s="4" t="str" cm="1">
        <f t="array" ref="Z368">IF(OR(ISBLANK($C368),ISBLANK($B368)),"",IFERROR(TRANSPOSE(_xlfn.UNIQUE(_xlfn._xlws.FILTER(Table1[Size],(Table1[Item]=$B368)*(Table1[Color]=$C368)))),""))</f>
        <v/>
      </c>
      <c r="AA368" s="4"/>
      <c r="AB368" s="4"/>
      <c r="AC368" s="4"/>
      <c r="AD368" s="4"/>
      <c r="AE368" s="4"/>
      <c r="AF368" s="4"/>
      <c r="AG368" s="4"/>
      <c r="AH368" s="4"/>
      <c r="AI368" s="4"/>
      <c r="AJ368" s="4"/>
      <c r="AK368" s="9"/>
    </row>
    <row r="369" spans="1:37" x14ac:dyDescent="0.3">
      <c r="A369" s="11"/>
      <c r="B369" s="11"/>
      <c r="C369" s="11"/>
      <c r="D369" s="12"/>
      <c r="E369" s="12"/>
      <c r="F369" s="12"/>
      <c r="G369" s="13" t="str" cm="1">
        <f t="array" ref="G369">_xlfn.IFNA(IF(OR(ISBLANK($B369),$D369="",$C369=""),"",INDEX(Table1[Item Cost],MATCH(1,(Items!$B369=Table1[Item])*($C369=Table1[Color])*(Items!$D369=Table1[Size]),0))),"")</f>
        <v/>
      </c>
      <c r="H369" s="13" t="str">
        <f t="shared" si="11"/>
        <v/>
      </c>
      <c r="I369" s="13" t="str">
        <f>IF(COUNTA(Payments!$A$7:$A$154)=0,"",IF(ISBLANK($A369),"",IF(ISNA(MATCH($A369,Payments!$A$7:$A$154,0)),"🚫 No","✔ Yes")))</f>
        <v/>
      </c>
      <c r="J369" s="5" t="str">
        <f t="shared" si="10"/>
        <v/>
      </c>
      <c r="L369" s="8"/>
      <c r="M369" s="4" t="str" cm="1">
        <f t="array" ref="M369">IF(ISBLANK($B369),"",IFERROR(TRANSPOSE(_xlfn.UNIQUE(_xlfn._xlws.FILTER(Table1[Color],Table1[Item]=$B369))),""))</f>
        <v/>
      </c>
      <c r="N369" s="4"/>
      <c r="O369" s="4"/>
      <c r="P369" s="4"/>
      <c r="Q369" s="4"/>
      <c r="R369" s="4"/>
      <c r="S369" s="4"/>
      <c r="T369" s="4"/>
      <c r="U369" s="4"/>
      <c r="V369" s="4"/>
      <c r="W369" s="4"/>
      <c r="X369" s="9"/>
      <c r="Y369" s="8"/>
      <c r="Z369" s="4" t="str" cm="1">
        <f t="array" ref="Z369">IF(OR(ISBLANK($C369),ISBLANK($B369)),"",IFERROR(TRANSPOSE(_xlfn.UNIQUE(_xlfn._xlws.FILTER(Table1[Size],(Table1[Item]=$B369)*(Table1[Color]=$C369)))),""))</f>
        <v/>
      </c>
      <c r="AA369" s="4"/>
      <c r="AB369" s="4"/>
      <c r="AC369" s="4"/>
      <c r="AD369" s="4"/>
      <c r="AE369" s="4"/>
      <c r="AF369" s="4"/>
      <c r="AG369" s="4"/>
      <c r="AH369" s="4"/>
      <c r="AI369" s="4"/>
      <c r="AJ369" s="4"/>
      <c r="AK369" s="9"/>
    </row>
    <row r="370" spans="1:37" x14ac:dyDescent="0.3">
      <c r="A370" s="11"/>
      <c r="B370" s="11"/>
      <c r="C370" s="11"/>
      <c r="D370" s="12"/>
      <c r="E370" s="12"/>
      <c r="F370" s="12"/>
      <c r="G370" s="13" t="str" cm="1">
        <f t="array" ref="G370">_xlfn.IFNA(IF(OR(ISBLANK($B370),$D370="",$C370=""),"",INDEX(Table1[Item Cost],MATCH(1,(Items!$B370=Table1[Item])*($C370=Table1[Color])*(Items!$D370=Table1[Size]),0))),"")</f>
        <v/>
      </c>
      <c r="H370" s="13" t="str">
        <f t="shared" si="11"/>
        <v/>
      </c>
      <c r="I370" s="13" t="str">
        <f>IF(COUNTA(Payments!$A$7:$A$154)=0,"",IF(ISBLANK($A370),"",IF(ISNA(MATCH($A370,Payments!$A$7:$A$154,0)),"🚫 No","✔ Yes")))</f>
        <v/>
      </c>
      <c r="J370" s="5" t="str">
        <f t="shared" si="10"/>
        <v/>
      </c>
      <c r="L370" s="8"/>
      <c r="M370" s="4" t="str" cm="1">
        <f t="array" ref="M370">IF(ISBLANK($B370),"",IFERROR(TRANSPOSE(_xlfn.UNIQUE(_xlfn._xlws.FILTER(Table1[Color],Table1[Item]=$B370))),""))</f>
        <v/>
      </c>
      <c r="N370" s="4"/>
      <c r="O370" s="4"/>
      <c r="P370" s="4"/>
      <c r="Q370" s="4"/>
      <c r="R370" s="4"/>
      <c r="S370" s="4"/>
      <c r="T370" s="4"/>
      <c r="U370" s="4"/>
      <c r="V370" s="4"/>
      <c r="W370" s="4"/>
      <c r="X370" s="9"/>
      <c r="Y370" s="8"/>
      <c r="Z370" s="4" t="str" cm="1">
        <f t="array" ref="Z370">IF(OR(ISBLANK($C370),ISBLANK($B370)),"",IFERROR(TRANSPOSE(_xlfn.UNIQUE(_xlfn._xlws.FILTER(Table1[Size],(Table1[Item]=$B370)*(Table1[Color]=$C370)))),""))</f>
        <v/>
      </c>
      <c r="AA370" s="4"/>
      <c r="AB370" s="4"/>
      <c r="AC370" s="4"/>
      <c r="AD370" s="4"/>
      <c r="AE370" s="4"/>
      <c r="AF370" s="4"/>
      <c r="AG370" s="4"/>
      <c r="AH370" s="4"/>
      <c r="AI370" s="4"/>
      <c r="AJ370" s="4"/>
      <c r="AK370" s="9"/>
    </row>
    <row r="371" spans="1:37" x14ac:dyDescent="0.3">
      <c r="A371" s="11"/>
      <c r="B371" s="11"/>
      <c r="C371" s="11"/>
      <c r="D371" s="12"/>
      <c r="E371" s="12"/>
      <c r="F371" s="12"/>
      <c r="G371" s="13" t="str" cm="1">
        <f t="array" ref="G371">_xlfn.IFNA(IF(OR(ISBLANK($B371),$D371="",$C371=""),"",INDEX(Table1[Item Cost],MATCH(1,(Items!$B371=Table1[Item])*($C371=Table1[Color])*(Items!$D371=Table1[Size]),0))),"")</f>
        <v/>
      </c>
      <c r="H371" s="13" t="str">
        <f t="shared" si="11"/>
        <v/>
      </c>
      <c r="I371" s="13" t="str">
        <f>IF(COUNTA(Payments!$A$7:$A$154)=0,"",IF(ISBLANK($A371),"",IF(ISNA(MATCH($A371,Payments!$A$7:$A$154,0)),"🚫 No","✔ Yes")))</f>
        <v/>
      </c>
      <c r="J371" s="5" t="str">
        <f t="shared" si="10"/>
        <v/>
      </c>
      <c r="L371" s="8"/>
      <c r="M371" s="4" t="str" cm="1">
        <f t="array" ref="M371">IF(ISBLANK($B371),"",IFERROR(TRANSPOSE(_xlfn.UNIQUE(_xlfn._xlws.FILTER(Table1[Color],Table1[Item]=$B371))),""))</f>
        <v/>
      </c>
      <c r="N371" s="4"/>
      <c r="O371" s="4"/>
      <c r="P371" s="4"/>
      <c r="Q371" s="4"/>
      <c r="R371" s="4"/>
      <c r="S371" s="4"/>
      <c r="T371" s="4"/>
      <c r="U371" s="4"/>
      <c r="V371" s="4"/>
      <c r="W371" s="4"/>
      <c r="X371" s="9"/>
      <c r="Y371" s="8"/>
      <c r="Z371" s="4" t="str" cm="1">
        <f t="array" ref="Z371">IF(OR(ISBLANK($C371),ISBLANK($B371)),"",IFERROR(TRANSPOSE(_xlfn.UNIQUE(_xlfn._xlws.FILTER(Table1[Size],(Table1[Item]=$B371)*(Table1[Color]=$C371)))),""))</f>
        <v/>
      </c>
      <c r="AA371" s="4"/>
      <c r="AB371" s="4"/>
      <c r="AC371" s="4"/>
      <c r="AD371" s="4"/>
      <c r="AE371" s="4"/>
      <c r="AF371" s="4"/>
      <c r="AG371" s="4"/>
      <c r="AH371" s="4"/>
      <c r="AI371" s="4"/>
      <c r="AJ371" s="4"/>
      <c r="AK371" s="9"/>
    </row>
    <row r="372" spans="1:37" x14ac:dyDescent="0.3">
      <c r="A372" s="11"/>
      <c r="B372" s="11"/>
      <c r="C372" s="11"/>
      <c r="D372" s="12"/>
      <c r="E372" s="12"/>
      <c r="F372" s="12"/>
      <c r="G372" s="13" t="str" cm="1">
        <f t="array" ref="G372">_xlfn.IFNA(IF(OR(ISBLANK($B372),$D372="",$C372=""),"",INDEX(Table1[Item Cost],MATCH(1,(Items!$B372=Table1[Item])*($C372=Table1[Color])*(Items!$D372=Table1[Size]),0))),"")</f>
        <v/>
      </c>
      <c r="H372" s="13" t="str">
        <f t="shared" si="11"/>
        <v/>
      </c>
      <c r="I372" s="13" t="str">
        <f>IF(COUNTA(Payments!$A$7:$A$154)=0,"",IF(ISBLANK($A372),"",IF(ISNA(MATCH($A372,Payments!$A$7:$A$154,0)),"🚫 No","✔ Yes")))</f>
        <v/>
      </c>
      <c r="J372" s="5" t="str">
        <f t="shared" si="10"/>
        <v/>
      </c>
      <c r="L372" s="8"/>
      <c r="M372" s="4" t="str" cm="1">
        <f t="array" ref="M372">IF(ISBLANK($B372),"",IFERROR(TRANSPOSE(_xlfn.UNIQUE(_xlfn._xlws.FILTER(Table1[Color],Table1[Item]=$B372))),""))</f>
        <v/>
      </c>
      <c r="N372" s="4"/>
      <c r="O372" s="4"/>
      <c r="P372" s="4"/>
      <c r="Q372" s="4"/>
      <c r="R372" s="4"/>
      <c r="S372" s="4"/>
      <c r="T372" s="4"/>
      <c r="U372" s="4"/>
      <c r="V372" s="4"/>
      <c r="W372" s="4"/>
      <c r="X372" s="9"/>
      <c r="Y372" s="8"/>
      <c r="Z372" s="4" t="str" cm="1">
        <f t="array" ref="Z372">IF(OR(ISBLANK($C372),ISBLANK($B372)),"",IFERROR(TRANSPOSE(_xlfn.UNIQUE(_xlfn._xlws.FILTER(Table1[Size],(Table1[Item]=$B372)*(Table1[Color]=$C372)))),""))</f>
        <v/>
      </c>
      <c r="AA372" s="4"/>
      <c r="AB372" s="4"/>
      <c r="AC372" s="4"/>
      <c r="AD372" s="4"/>
      <c r="AE372" s="4"/>
      <c r="AF372" s="4"/>
      <c r="AG372" s="4"/>
      <c r="AH372" s="4"/>
      <c r="AI372" s="4"/>
      <c r="AJ372" s="4"/>
      <c r="AK372" s="9"/>
    </row>
    <row r="373" spans="1:37" x14ac:dyDescent="0.3">
      <c r="A373" s="11"/>
      <c r="B373" s="11"/>
      <c r="C373" s="11"/>
      <c r="D373" s="12"/>
      <c r="E373" s="12"/>
      <c r="F373" s="12"/>
      <c r="G373" s="13" t="str" cm="1">
        <f t="array" ref="G373">_xlfn.IFNA(IF(OR(ISBLANK($B373),$D373="",$C373=""),"",INDEX(Table1[Item Cost],MATCH(1,(Items!$B373=Table1[Item])*($C373=Table1[Color])*(Items!$D373=Table1[Size]),0))),"")</f>
        <v/>
      </c>
      <c r="H373" s="13" t="str">
        <f t="shared" si="11"/>
        <v/>
      </c>
      <c r="I373" s="13" t="str">
        <f>IF(COUNTA(Payments!$A$7:$A$154)=0,"",IF(ISBLANK($A373),"",IF(ISNA(MATCH($A373,Payments!$A$7:$A$154,0)),"🚫 No","✔ Yes")))</f>
        <v/>
      </c>
      <c r="J373" s="5" t="str">
        <f t="shared" si="10"/>
        <v/>
      </c>
      <c r="L373" s="8"/>
      <c r="M373" s="4" t="str" cm="1">
        <f t="array" ref="M373">IF(ISBLANK($B373),"",IFERROR(TRANSPOSE(_xlfn.UNIQUE(_xlfn._xlws.FILTER(Table1[Color],Table1[Item]=$B373))),""))</f>
        <v/>
      </c>
      <c r="N373" s="4"/>
      <c r="O373" s="4"/>
      <c r="P373" s="4"/>
      <c r="Q373" s="4"/>
      <c r="R373" s="4"/>
      <c r="S373" s="4"/>
      <c r="T373" s="4"/>
      <c r="U373" s="4"/>
      <c r="V373" s="4"/>
      <c r="W373" s="4"/>
      <c r="X373" s="9"/>
      <c r="Y373" s="8"/>
      <c r="Z373" s="4" t="str" cm="1">
        <f t="array" ref="Z373">IF(OR(ISBLANK($C373),ISBLANK($B373)),"",IFERROR(TRANSPOSE(_xlfn.UNIQUE(_xlfn._xlws.FILTER(Table1[Size],(Table1[Item]=$B373)*(Table1[Color]=$C373)))),""))</f>
        <v/>
      </c>
      <c r="AA373" s="4"/>
      <c r="AB373" s="4"/>
      <c r="AC373" s="4"/>
      <c r="AD373" s="4"/>
      <c r="AE373" s="4"/>
      <c r="AF373" s="4"/>
      <c r="AG373" s="4"/>
      <c r="AH373" s="4"/>
      <c r="AI373" s="4"/>
      <c r="AJ373" s="4"/>
      <c r="AK373" s="9"/>
    </row>
    <row r="374" spans="1:37" x14ac:dyDescent="0.3">
      <c r="A374" s="11"/>
      <c r="B374" s="11"/>
      <c r="C374" s="11"/>
      <c r="D374" s="12"/>
      <c r="E374" s="12"/>
      <c r="F374" s="12"/>
      <c r="G374" s="13" t="str" cm="1">
        <f t="array" ref="G374">_xlfn.IFNA(IF(OR(ISBLANK($B374),$D374="",$C374=""),"",INDEX(Table1[Item Cost],MATCH(1,(Items!$B374=Table1[Item])*($C374=Table1[Color])*(Items!$D374=Table1[Size]),0))),"")</f>
        <v/>
      </c>
      <c r="H374" s="13" t="str">
        <f t="shared" si="11"/>
        <v/>
      </c>
      <c r="I374" s="13" t="str">
        <f>IF(COUNTA(Payments!$A$7:$A$154)=0,"",IF(ISBLANK($A374),"",IF(ISNA(MATCH($A374,Payments!$A$7:$A$154,0)),"🚫 No","✔ Yes")))</f>
        <v/>
      </c>
      <c r="J374" s="5" t="str">
        <f t="shared" si="10"/>
        <v/>
      </c>
      <c r="L374" s="8"/>
      <c r="M374" s="4" t="str" cm="1">
        <f t="array" ref="M374">IF(ISBLANK($B374),"",IFERROR(TRANSPOSE(_xlfn.UNIQUE(_xlfn._xlws.FILTER(Table1[Color],Table1[Item]=$B374))),""))</f>
        <v/>
      </c>
      <c r="N374" s="4"/>
      <c r="O374" s="4"/>
      <c r="P374" s="4"/>
      <c r="Q374" s="4"/>
      <c r="R374" s="4"/>
      <c r="S374" s="4"/>
      <c r="T374" s="4"/>
      <c r="U374" s="4"/>
      <c r="V374" s="4"/>
      <c r="W374" s="4"/>
      <c r="X374" s="9"/>
      <c r="Y374" s="8"/>
      <c r="Z374" s="4" t="str" cm="1">
        <f t="array" ref="Z374">IF(OR(ISBLANK($C374),ISBLANK($B374)),"",IFERROR(TRANSPOSE(_xlfn.UNIQUE(_xlfn._xlws.FILTER(Table1[Size],(Table1[Item]=$B374)*(Table1[Color]=$C374)))),""))</f>
        <v/>
      </c>
      <c r="AA374" s="4"/>
      <c r="AB374" s="4"/>
      <c r="AC374" s="4"/>
      <c r="AD374" s="4"/>
      <c r="AE374" s="4"/>
      <c r="AF374" s="4"/>
      <c r="AG374" s="4"/>
      <c r="AH374" s="4"/>
      <c r="AI374" s="4"/>
      <c r="AJ374" s="4"/>
      <c r="AK374" s="9"/>
    </row>
    <row r="375" spans="1:37" x14ac:dyDescent="0.3">
      <c r="A375" s="11"/>
      <c r="B375" s="11"/>
      <c r="C375" s="11"/>
      <c r="D375" s="12"/>
      <c r="E375" s="12"/>
      <c r="F375" s="12"/>
      <c r="G375" s="13" t="str" cm="1">
        <f t="array" ref="G375">_xlfn.IFNA(IF(OR(ISBLANK($B375),$D375="",$C375=""),"",INDEX(Table1[Item Cost],MATCH(1,(Items!$B375=Table1[Item])*($C375=Table1[Color])*(Items!$D375=Table1[Size]),0))),"")</f>
        <v/>
      </c>
      <c r="H375" s="13" t="str">
        <f t="shared" si="11"/>
        <v/>
      </c>
      <c r="I375" s="13" t="str">
        <f>IF(COUNTA(Payments!$A$7:$A$154)=0,"",IF(ISBLANK($A375),"",IF(ISNA(MATCH($A375,Payments!$A$7:$A$154,0)),"🚫 No","✔ Yes")))</f>
        <v/>
      </c>
      <c r="J375" s="5" t="str">
        <f t="shared" si="10"/>
        <v/>
      </c>
      <c r="L375" s="8"/>
      <c r="M375" s="4" t="str" cm="1">
        <f t="array" ref="M375">IF(ISBLANK($B375),"",IFERROR(TRANSPOSE(_xlfn.UNIQUE(_xlfn._xlws.FILTER(Table1[Color],Table1[Item]=$B375))),""))</f>
        <v/>
      </c>
      <c r="N375" s="4"/>
      <c r="O375" s="4"/>
      <c r="P375" s="4"/>
      <c r="Q375" s="4"/>
      <c r="R375" s="4"/>
      <c r="S375" s="4"/>
      <c r="T375" s="4"/>
      <c r="U375" s="4"/>
      <c r="V375" s="4"/>
      <c r="W375" s="4"/>
      <c r="X375" s="9"/>
      <c r="Y375" s="8"/>
      <c r="Z375" s="4" t="str" cm="1">
        <f t="array" ref="Z375">IF(OR(ISBLANK($C375),ISBLANK($B375)),"",IFERROR(TRANSPOSE(_xlfn.UNIQUE(_xlfn._xlws.FILTER(Table1[Size],(Table1[Item]=$B375)*(Table1[Color]=$C375)))),""))</f>
        <v/>
      </c>
      <c r="AA375" s="4"/>
      <c r="AB375" s="4"/>
      <c r="AC375" s="4"/>
      <c r="AD375" s="4"/>
      <c r="AE375" s="4"/>
      <c r="AF375" s="4"/>
      <c r="AG375" s="4"/>
      <c r="AH375" s="4"/>
      <c r="AI375" s="4"/>
      <c r="AJ375" s="4"/>
      <c r="AK375" s="9"/>
    </row>
    <row r="376" spans="1:37" x14ac:dyDescent="0.3">
      <c r="A376" s="11"/>
      <c r="B376" s="11"/>
      <c r="C376" s="11"/>
      <c r="D376" s="12"/>
      <c r="E376" s="12"/>
      <c r="F376" s="12"/>
      <c r="G376" s="13" t="str" cm="1">
        <f t="array" ref="G376">_xlfn.IFNA(IF(OR(ISBLANK($B376),$D376="",$C376=""),"",INDEX(Table1[Item Cost],MATCH(1,(Items!$B376=Table1[Item])*($C376=Table1[Color])*(Items!$D376=Table1[Size]),0))),"")</f>
        <v/>
      </c>
      <c r="H376" s="13" t="str">
        <f t="shared" si="11"/>
        <v/>
      </c>
      <c r="I376" s="13" t="str">
        <f>IF(COUNTA(Payments!$A$7:$A$154)=0,"",IF(ISBLANK($A376),"",IF(ISNA(MATCH($A376,Payments!$A$7:$A$154,0)),"🚫 No","✔ Yes")))</f>
        <v/>
      </c>
      <c r="J376" s="5" t="str">
        <f t="shared" si="10"/>
        <v/>
      </c>
      <c r="L376" s="8"/>
      <c r="M376" s="4" t="str" cm="1">
        <f t="array" ref="M376">IF(ISBLANK($B376),"",IFERROR(TRANSPOSE(_xlfn.UNIQUE(_xlfn._xlws.FILTER(Table1[Color],Table1[Item]=$B376))),""))</f>
        <v/>
      </c>
      <c r="N376" s="4"/>
      <c r="O376" s="4"/>
      <c r="P376" s="4"/>
      <c r="Q376" s="4"/>
      <c r="R376" s="4"/>
      <c r="S376" s="4"/>
      <c r="T376" s="4"/>
      <c r="U376" s="4"/>
      <c r="V376" s="4"/>
      <c r="W376" s="4"/>
      <c r="X376" s="9"/>
      <c r="Y376" s="8"/>
      <c r="Z376" s="4" t="str" cm="1">
        <f t="array" ref="Z376">IF(OR(ISBLANK($C376),ISBLANK($B376)),"",IFERROR(TRANSPOSE(_xlfn.UNIQUE(_xlfn._xlws.FILTER(Table1[Size],(Table1[Item]=$B376)*(Table1[Color]=$C376)))),""))</f>
        <v/>
      </c>
      <c r="AA376" s="4"/>
      <c r="AB376" s="4"/>
      <c r="AC376" s="4"/>
      <c r="AD376" s="4"/>
      <c r="AE376" s="4"/>
      <c r="AF376" s="4"/>
      <c r="AG376" s="4"/>
      <c r="AH376" s="4"/>
      <c r="AI376" s="4"/>
      <c r="AJ376" s="4"/>
      <c r="AK376" s="9"/>
    </row>
    <row r="377" spans="1:37" x14ac:dyDescent="0.3">
      <c r="A377" s="11"/>
      <c r="B377" s="11"/>
      <c r="C377" s="11"/>
      <c r="D377" s="12"/>
      <c r="E377" s="12"/>
      <c r="F377" s="12"/>
      <c r="G377" s="13" t="str" cm="1">
        <f t="array" ref="G377">_xlfn.IFNA(IF(OR(ISBLANK($B377),$D377="",$C377=""),"",INDEX(Table1[Item Cost],MATCH(1,(Items!$B377=Table1[Item])*($C377=Table1[Color])*(Items!$D377=Table1[Size]),0))),"")</f>
        <v/>
      </c>
      <c r="H377" s="13" t="str">
        <f t="shared" si="11"/>
        <v/>
      </c>
      <c r="I377" s="13" t="str">
        <f>IF(COUNTA(Payments!$A$7:$A$154)=0,"",IF(ISBLANK($A377),"",IF(ISNA(MATCH($A377,Payments!$A$7:$A$154,0)),"🚫 No","✔ Yes")))</f>
        <v/>
      </c>
      <c r="J377" s="5" t="str">
        <f t="shared" si="10"/>
        <v/>
      </c>
      <c r="L377" s="8"/>
      <c r="M377" s="4" t="str" cm="1">
        <f t="array" ref="M377">IF(ISBLANK($B377),"",IFERROR(TRANSPOSE(_xlfn.UNIQUE(_xlfn._xlws.FILTER(Table1[Color],Table1[Item]=$B377))),""))</f>
        <v/>
      </c>
      <c r="N377" s="4"/>
      <c r="O377" s="4"/>
      <c r="P377" s="4"/>
      <c r="Q377" s="4"/>
      <c r="R377" s="4"/>
      <c r="S377" s="4"/>
      <c r="T377" s="4"/>
      <c r="U377" s="4"/>
      <c r="V377" s="4"/>
      <c r="W377" s="4"/>
      <c r="X377" s="9"/>
      <c r="Y377" s="8"/>
      <c r="Z377" s="4" t="str" cm="1">
        <f t="array" ref="Z377">IF(OR(ISBLANK($C377),ISBLANK($B377)),"",IFERROR(TRANSPOSE(_xlfn.UNIQUE(_xlfn._xlws.FILTER(Table1[Size],(Table1[Item]=$B377)*(Table1[Color]=$C377)))),""))</f>
        <v/>
      </c>
      <c r="AA377" s="4"/>
      <c r="AB377" s="4"/>
      <c r="AC377" s="4"/>
      <c r="AD377" s="4"/>
      <c r="AE377" s="4"/>
      <c r="AF377" s="4"/>
      <c r="AG377" s="4"/>
      <c r="AH377" s="4"/>
      <c r="AI377" s="4"/>
      <c r="AJ377" s="4"/>
      <c r="AK377" s="9"/>
    </row>
    <row r="378" spans="1:37" x14ac:dyDescent="0.3">
      <c r="A378" s="11"/>
      <c r="B378" s="11"/>
      <c r="C378" s="11"/>
      <c r="D378" s="12"/>
      <c r="E378" s="12"/>
      <c r="F378" s="12"/>
      <c r="G378" s="13" t="str" cm="1">
        <f t="array" ref="G378">_xlfn.IFNA(IF(OR(ISBLANK($B378),$D378="",$C378=""),"",INDEX(Table1[Item Cost],MATCH(1,(Items!$B378=Table1[Item])*($C378=Table1[Color])*(Items!$D378=Table1[Size]),0))),"")</f>
        <v/>
      </c>
      <c r="H378" s="13" t="str">
        <f t="shared" si="11"/>
        <v/>
      </c>
      <c r="I378" s="13" t="str">
        <f>IF(COUNTA(Payments!$A$7:$A$154)=0,"",IF(ISBLANK($A378),"",IF(ISNA(MATCH($A378,Payments!$A$7:$A$154,0)),"🚫 No","✔ Yes")))</f>
        <v/>
      </c>
      <c r="J378" s="5" t="str">
        <f t="shared" si="10"/>
        <v/>
      </c>
      <c r="L378" s="8"/>
      <c r="M378" s="4" t="str" cm="1">
        <f t="array" ref="M378">IF(ISBLANK($B378),"",IFERROR(TRANSPOSE(_xlfn.UNIQUE(_xlfn._xlws.FILTER(Table1[Color],Table1[Item]=$B378))),""))</f>
        <v/>
      </c>
      <c r="N378" s="4"/>
      <c r="O378" s="4"/>
      <c r="P378" s="4"/>
      <c r="Q378" s="4"/>
      <c r="R378" s="4"/>
      <c r="S378" s="4"/>
      <c r="T378" s="4"/>
      <c r="U378" s="4"/>
      <c r="V378" s="4"/>
      <c r="W378" s="4"/>
      <c r="X378" s="9"/>
      <c r="Y378" s="8"/>
      <c r="Z378" s="4" t="str" cm="1">
        <f t="array" ref="Z378">IF(OR(ISBLANK($C378),ISBLANK($B378)),"",IFERROR(TRANSPOSE(_xlfn.UNIQUE(_xlfn._xlws.FILTER(Table1[Size],(Table1[Item]=$B378)*(Table1[Color]=$C378)))),""))</f>
        <v/>
      </c>
      <c r="AA378" s="4"/>
      <c r="AB378" s="4"/>
      <c r="AC378" s="4"/>
      <c r="AD378" s="4"/>
      <c r="AE378" s="4"/>
      <c r="AF378" s="4"/>
      <c r="AG378" s="4"/>
      <c r="AH378" s="4"/>
      <c r="AI378" s="4"/>
      <c r="AJ378" s="4"/>
      <c r="AK378" s="9"/>
    </row>
    <row r="379" spans="1:37" x14ac:dyDescent="0.3">
      <c r="A379" s="11"/>
      <c r="B379" s="11"/>
      <c r="C379" s="11"/>
      <c r="D379" s="12"/>
      <c r="E379" s="12"/>
      <c r="F379" s="12"/>
      <c r="G379" s="13" t="str" cm="1">
        <f t="array" ref="G379">_xlfn.IFNA(IF(OR(ISBLANK($B379),$D379="",$C379=""),"",INDEX(Table1[Item Cost],MATCH(1,(Items!$B379=Table1[Item])*($C379=Table1[Color])*(Items!$D379=Table1[Size]),0))),"")</f>
        <v/>
      </c>
      <c r="H379" s="13" t="str">
        <f t="shared" si="11"/>
        <v/>
      </c>
      <c r="I379" s="13" t="str">
        <f>IF(COUNTA(Payments!$A$7:$A$154)=0,"",IF(ISBLANK($A379),"",IF(ISNA(MATCH($A379,Payments!$A$7:$A$154,0)),"🚫 No","✔ Yes")))</f>
        <v/>
      </c>
      <c r="J379" s="5" t="str">
        <f t="shared" si="10"/>
        <v/>
      </c>
      <c r="L379" s="8"/>
      <c r="M379" s="4" t="str" cm="1">
        <f t="array" ref="M379">IF(ISBLANK($B379),"",IFERROR(TRANSPOSE(_xlfn.UNIQUE(_xlfn._xlws.FILTER(Table1[Color],Table1[Item]=$B379))),""))</f>
        <v/>
      </c>
      <c r="N379" s="4"/>
      <c r="O379" s="4"/>
      <c r="P379" s="4"/>
      <c r="Q379" s="4"/>
      <c r="R379" s="4"/>
      <c r="S379" s="4"/>
      <c r="T379" s="4"/>
      <c r="U379" s="4"/>
      <c r="V379" s="4"/>
      <c r="W379" s="4"/>
      <c r="X379" s="9"/>
      <c r="Y379" s="8"/>
      <c r="Z379" s="4" t="str" cm="1">
        <f t="array" ref="Z379">IF(OR(ISBLANK($C379),ISBLANK($B379)),"",IFERROR(TRANSPOSE(_xlfn.UNIQUE(_xlfn._xlws.FILTER(Table1[Size],(Table1[Item]=$B379)*(Table1[Color]=$C379)))),""))</f>
        <v/>
      </c>
      <c r="AA379" s="4"/>
      <c r="AB379" s="4"/>
      <c r="AC379" s="4"/>
      <c r="AD379" s="4"/>
      <c r="AE379" s="4"/>
      <c r="AF379" s="4"/>
      <c r="AG379" s="4"/>
      <c r="AH379" s="4"/>
      <c r="AI379" s="4"/>
      <c r="AJ379" s="4"/>
      <c r="AK379" s="9"/>
    </row>
    <row r="380" spans="1:37" x14ac:dyDescent="0.3">
      <c r="A380" s="11"/>
      <c r="B380" s="11"/>
      <c r="C380" s="11"/>
      <c r="D380" s="12"/>
      <c r="E380" s="12"/>
      <c r="F380" s="12"/>
      <c r="G380" s="13" t="str" cm="1">
        <f t="array" ref="G380">_xlfn.IFNA(IF(OR(ISBLANK($B380),$D380="",$C380=""),"",INDEX(Table1[Item Cost],MATCH(1,(Items!$B380=Table1[Item])*($C380=Table1[Color])*(Items!$D380=Table1[Size]),0))),"")</f>
        <v/>
      </c>
      <c r="H380" s="13" t="str">
        <f t="shared" si="11"/>
        <v/>
      </c>
      <c r="I380" s="13" t="str">
        <f>IF(COUNTA(Payments!$A$7:$A$154)=0,"",IF(ISBLANK($A380),"",IF(ISNA(MATCH($A380,Payments!$A$7:$A$154,0)),"🚫 No","✔ Yes")))</f>
        <v/>
      </c>
      <c r="J380" s="5" t="str">
        <f t="shared" si="10"/>
        <v/>
      </c>
      <c r="L380" s="8"/>
      <c r="M380" s="4" t="str" cm="1">
        <f t="array" ref="M380">IF(ISBLANK($B380),"",IFERROR(TRANSPOSE(_xlfn.UNIQUE(_xlfn._xlws.FILTER(Table1[Color],Table1[Item]=$B380))),""))</f>
        <v/>
      </c>
      <c r="N380" s="4"/>
      <c r="O380" s="4"/>
      <c r="P380" s="4"/>
      <c r="Q380" s="4"/>
      <c r="R380" s="4"/>
      <c r="S380" s="4"/>
      <c r="T380" s="4"/>
      <c r="U380" s="4"/>
      <c r="V380" s="4"/>
      <c r="W380" s="4"/>
      <c r="X380" s="9"/>
      <c r="Y380" s="8"/>
      <c r="Z380" s="4" t="str" cm="1">
        <f t="array" ref="Z380">IF(OR(ISBLANK($C380),ISBLANK($B380)),"",IFERROR(TRANSPOSE(_xlfn.UNIQUE(_xlfn._xlws.FILTER(Table1[Size],(Table1[Item]=$B380)*(Table1[Color]=$C380)))),""))</f>
        <v/>
      </c>
      <c r="AA380" s="4"/>
      <c r="AB380" s="4"/>
      <c r="AC380" s="4"/>
      <c r="AD380" s="4"/>
      <c r="AE380" s="4"/>
      <c r="AF380" s="4"/>
      <c r="AG380" s="4"/>
      <c r="AH380" s="4"/>
      <c r="AI380" s="4"/>
      <c r="AJ380" s="4"/>
      <c r="AK380" s="9"/>
    </row>
    <row r="381" spans="1:37" x14ac:dyDescent="0.3">
      <c r="A381" s="11"/>
      <c r="B381" s="11"/>
      <c r="C381" s="11"/>
      <c r="D381" s="12"/>
      <c r="E381" s="12"/>
      <c r="F381" s="12"/>
      <c r="G381" s="13" t="str" cm="1">
        <f t="array" ref="G381">_xlfn.IFNA(IF(OR(ISBLANK($B381),$D381="",$C381=""),"",INDEX(Table1[Item Cost],MATCH(1,(Items!$B381=Table1[Item])*($C381=Table1[Color])*(Items!$D381=Table1[Size]),0))),"")</f>
        <v/>
      </c>
      <c r="H381" s="13" t="str">
        <f t="shared" si="11"/>
        <v/>
      </c>
      <c r="I381" s="13" t="str">
        <f>IF(COUNTA(Payments!$A$7:$A$154)=0,"",IF(ISBLANK($A381),"",IF(ISNA(MATCH($A381,Payments!$A$7:$A$154,0)),"🚫 No","✔ Yes")))</f>
        <v/>
      </c>
      <c r="J381" s="5" t="str">
        <f t="shared" si="10"/>
        <v/>
      </c>
      <c r="L381" s="8"/>
      <c r="M381" s="4" t="str" cm="1">
        <f t="array" ref="M381">IF(ISBLANK($B381),"",IFERROR(TRANSPOSE(_xlfn.UNIQUE(_xlfn._xlws.FILTER(Table1[Color],Table1[Item]=$B381))),""))</f>
        <v/>
      </c>
      <c r="N381" s="4"/>
      <c r="O381" s="4"/>
      <c r="P381" s="4"/>
      <c r="Q381" s="4"/>
      <c r="R381" s="4"/>
      <c r="S381" s="4"/>
      <c r="T381" s="4"/>
      <c r="U381" s="4"/>
      <c r="V381" s="4"/>
      <c r="W381" s="4"/>
      <c r="X381" s="9"/>
      <c r="Y381" s="8"/>
      <c r="Z381" s="4" t="str" cm="1">
        <f t="array" ref="Z381">IF(OR(ISBLANK($C381),ISBLANK($B381)),"",IFERROR(TRANSPOSE(_xlfn.UNIQUE(_xlfn._xlws.FILTER(Table1[Size],(Table1[Item]=$B381)*(Table1[Color]=$C381)))),""))</f>
        <v/>
      </c>
      <c r="AA381" s="4"/>
      <c r="AB381" s="4"/>
      <c r="AC381" s="4"/>
      <c r="AD381" s="4"/>
      <c r="AE381" s="4"/>
      <c r="AF381" s="4"/>
      <c r="AG381" s="4"/>
      <c r="AH381" s="4"/>
      <c r="AI381" s="4"/>
      <c r="AJ381" s="4"/>
      <c r="AK381" s="9"/>
    </row>
    <row r="382" spans="1:37" x14ac:dyDescent="0.3">
      <c r="A382" s="11"/>
      <c r="B382" s="11"/>
      <c r="C382" s="11"/>
      <c r="D382" s="12"/>
      <c r="E382" s="12"/>
      <c r="F382" s="12"/>
      <c r="G382" s="13" t="str" cm="1">
        <f t="array" ref="G382">_xlfn.IFNA(IF(OR(ISBLANK($B382),$D382="",$C382=""),"",INDEX(Table1[Item Cost],MATCH(1,(Items!$B382=Table1[Item])*($C382=Table1[Color])*(Items!$D382=Table1[Size]),0))),"")</f>
        <v/>
      </c>
      <c r="H382" s="13" t="str">
        <f t="shared" si="11"/>
        <v/>
      </c>
      <c r="I382" s="13" t="str">
        <f>IF(COUNTA(Payments!$A$7:$A$154)=0,"",IF(ISBLANK($A382),"",IF(ISNA(MATCH($A382,Payments!$A$7:$A$154,0)),"🚫 No","✔ Yes")))</f>
        <v/>
      </c>
      <c r="J382" s="5" t="str">
        <f t="shared" si="10"/>
        <v/>
      </c>
      <c r="L382" s="8"/>
      <c r="M382" s="4" t="str" cm="1">
        <f t="array" ref="M382">IF(ISBLANK($B382),"",IFERROR(TRANSPOSE(_xlfn.UNIQUE(_xlfn._xlws.FILTER(Table1[Color],Table1[Item]=$B382))),""))</f>
        <v/>
      </c>
      <c r="N382" s="4"/>
      <c r="O382" s="4"/>
      <c r="P382" s="4"/>
      <c r="Q382" s="4"/>
      <c r="R382" s="4"/>
      <c r="S382" s="4"/>
      <c r="T382" s="4"/>
      <c r="U382" s="4"/>
      <c r="V382" s="4"/>
      <c r="W382" s="4"/>
      <c r="X382" s="9"/>
      <c r="Y382" s="8"/>
      <c r="Z382" s="4" t="str" cm="1">
        <f t="array" ref="Z382">IF(OR(ISBLANK($C382),ISBLANK($B382)),"",IFERROR(TRANSPOSE(_xlfn.UNIQUE(_xlfn._xlws.FILTER(Table1[Size],(Table1[Item]=$B382)*(Table1[Color]=$C382)))),""))</f>
        <v/>
      </c>
      <c r="AA382" s="4"/>
      <c r="AB382" s="4"/>
      <c r="AC382" s="4"/>
      <c r="AD382" s="4"/>
      <c r="AE382" s="4"/>
      <c r="AF382" s="4"/>
      <c r="AG382" s="4"/>
      <c r="AH382" s="4"/>
      <c r="AI382" s="4"/>
      <c r="AJ382" s="4"/>
      <c r="AK382" s="9"/>
    </row>
    <row r="383" spans="1:37" x14ac:dyDescent="0.3">
      <c r="A383" s="11"/>
      <c r="B383" s="11"/>
      <c r="C383" s="11"/>
      <c r="D383" s="12"/>
      <c r="E383" s="12"/>
      <c r="F383" s="12"/>
      <c r="G383" s="13" t="str" cm="1">
        <f t="array" ref="G383">_xlfn.IFNA(IF(OR(ISBLANK($B383),$D383="",$C383=""),"",INDEX(Table1[Item Cost],MATCH(1,(Items!$B383=Table1[Item])*($C383=Table1[Color])*(Items!$D383=Table1[Size]),0))),"")</f>
        <v/>
      </c>
      <c r="H383" s="13" t="str">
        <f t="shared" si="11"/>
        <v/>
      </c>
      <c r="I383" s="13" t="str">
        <f>IF(COUNTA(Payments!$A$7:$A$154)=0,"",IF(ISBLANK($A383),"",IF(ISNA(MATCH($A383,Payments!$A$7:$A$154,0)),"🚫 No","✔ Yes")))</f>
        <v/>
      </c>
      <c r="J383" s="5" t="str">
        <f t="shared" si="10"/>
        <v/>
      </c>
      <c r="L383" s="8"/>
      <c r="M383" s="4" t="str" cm="1">
        <f t="array" ref="M383">IF(ISBLANK($B383),"",IFERROR(TRANSPOSE(_xlfn.UNIQUE(_xlfn._xlws.FILTER(Table1[Color],Table1[Item]=$B383))),""))</f>
        <v/>
      </c>
      <c r="N383" s="4"/>
      <c r="O383" s="4"/>
      <c r="P383" s="4"/>
      <c r="Q383" s="4"/>
      <c r="R383" s="4"/>
      <c r="S383" s="4"/>
      <c r="T383" s="4"/>
      <c r="U383" s="4"/>
      <c r="V383" s="4"/>
      <c r="W383" s="4"/>
      <c r="X383" s="9"/>
      <c r="Y383" s="8"/>
      <c r="Z383" s="4" t="str" cm="1">
        <f t="array" ref="Z383">IF(OR(ISBLANK($C383),ISBLANK($B383)),"",IFERROR(TRANSPOSE(_xlfn.UNIQUE(_xlfn._xlws.FILTER(Table1[Size],(Table1[Item]=$B383)*(Table1[Color]=$C383)))),""))</f>
        <v/>
      </c>
      <c r="AA383" s="4"/>
      <c r="AB383" s="4"/>
      <c r="AC383" s="4"/>
      <c r="AD383" s="4"/>
      <c r="AE383" s="4"/>
      <c r="AF383" s="4"/>
      <c r="AG383" s="4"/>
      <c r="AH383" s="4"/>
      <c r="AI383" s="4"/>
      <c r="AJ383" s="4"/>
      <c r="AK383" s="9"/>
    </row>
    <row r="384" spans="1:37" x14ac:dyDescent="0.3">
      <c r="A384" s="11"/>
      <c r="B384" s="11"/>
      <c r="C384" s="11"/>
      <c r="D384" s="12"/>
      <c r="E384" s="12"/>
      <c r="F384" s="12"/>
      <c r="G384" s="13" t="str" cm="1">
        <f t="array" ref="G384">_xlfn.IFNA(IF(OR(ISBLANK($B384),$D384="",$C384=""),"",INDEX(Table1[Item Cost],MATCH(1,(Items!$B384=Table1[Item])*($C384=Table1[Color])*(Items!$D384=Table1[Size]),0))),"")</f>
        <v/>
      </c>
      <c r="H384" s="13" t="str">
        <f t="shared" si="11"/>
        <v/>
      </c>
      <c r="I384" s="13" t="str">
        <f>IF(COUNTA(Payments!$A$7:$A$154)=0,"",IF(ISBLANK($A384),"",IF(ISNA(MATCH($A384,Payments!$A$7:$A$154,0)),"🚫 No","✔ Yes")))</f>
        <v/>
      </c>
      <c r="J384" s="5" t="str">
        <f t="shared" si="10"/>
        <v/>
      </c>
      <c r="L384" s="8"/>
      <c r="M384" s="4" t="str" cm="1">
        <f t="array" ref="M384">IF(ISBLANK($B384),"",IFERROR(TRANSPOSE(_xlfn.UNIQUE(_xlfn._xlws.FILTER(Table1[Color],Table1[Item]=$B384))),""))</f>
        <v/>
      </c>
      <c r="N384" s="4"/>
      <c r="O384" s="4"/>
      <c r="P384" s="4"/>
      <c r="Q384" s="4"/>
      <c r="R384" s="4"/>
      <c r="S384" s="4"/>
      <c r="T384" s="4"/>
      <c r="U384" s="4"/>
      <c r="V384" s="4"/>
      <c r="W384" s="4"/>
      <c r="X384" s="9"/>
      <c r="Y384" s="8"/>
      <c r="Z384" s="4" t="str" cm="1">
        <f t="array" ref="Z384">IF(OR(ISBLANK($C384),ISBLANK($B384)),"",IFERROR(TRANSPOSE(_xlfn.UNIQUE(_xlfn._xlws.FILTER(Table1[Size],(Table1[Item]=$B384)*(Table1[Color]=$C384)))),""))</f>
        <v/>
      </c>
      <c r="AA384" s="4"/>
      <c r="AB384" s="4"/>
      <c r="AC384" s="4"/>
      <c r="AD384" s="4"/>
      <c r="AE384" s="4"/>
      <c r="AF384" s="4"/>
      <c r="AG384" s="4"/>
      <c r="AH384" s="4"/>
      <c r="AI384" s="4"/>
      <c r="AJ384" s="4"/>
      <c r="AK384" s="9"/>
    </row>
    <row r="385" spans="1:37" x14ac:dyDescent="0.3">
      <c r="A385" s="11"/>
      <c r="B385" s="11"/>
      <c r="C385" s="11"/>
      <c r="D385" s="12"/>
      <c r="E385" s="12"/>
      <c r="F385" s="12"/>
      <c r="G385" s="13" t="str" cm="1">
        <f t="array" ref="G385">_xlfn.IFNA(IF(OR(ISBLANK($B385),$D385="",$C385=""),"",INDEX(Table1[Item Cost],MATCH(1,(Items!$B385=Table1[Item])*($C385=Table1[Color])*(Items!$D385=Table1[Size]),0))),"")</f>
        <v/>
      </c>
      <c r="H385" s="13" t="str">
        <f t="shared" si="11"/>
        <v/>
      </c>
      <c r="I385" s="13" t="str">
        <f>IF(COUNTA(Payments!$A$7:$A$154)=0,"",IF(ISBLANK($A385),"",IF(ISNA(MATCH($A385,Payments!$A$7:$A$154,0)),"🚫 No","✔ Yes")))</f>
        <v/>
      </c>
      <c r="J385" s="5" t="str">
        <f t="shared" si="10"/>
        <v/>
      </c>
      <c r="L385" s="8"/>
      <c r="M385" s="4" t="str" cm="1">
        <f t="array" ref="M385">IF(ISBLANK($B385),"",IFERROR(TRANSPOSE(_xlfn.UNIQUE(_xlfn._xlws.FILTER(Table1[Color],Table1[Item]=$B385))),""))</f>
        <v/>
      </c>
      <c r="N385" s="4"/>
      <c r="O385" s="4"/>
      <c r="P385" s="4"/>
      <c r="Q385" s="4"/>
      <c r="R385" s="4"/>
      <c r="S385" s="4"/>
      <c r="T385" s="4"/>
      <c r="U385" s="4"/>
      <c r="V385" s="4"/>
      <c r="W385" s="4"/>
      <c r="X385" s="9"/>
      <c r="Y385" s="8"/>
      <c r="Z385" s="4" t="str" cm="1">
        <f t="array" ref="Z385">IF(OR(ISBLANK($C385),ISBLANK($B385)),"",IFERROR(TRANSPOSE(_xlfn.UNIQUE(_xlfn._xlws.FILTER(Table1[Size],(Table1[Item]=$B385)*(Table1[Color]=$C385)))),""))</f>
        <v/>
      </c>
      <c r="AA385" s="4"/>
      <c r="AB385" s="4"/>
      <c r="AC385" s="4"/>
      <c r="AD385" s="4"/>
      <c r="AE385" s="4"/>
      <c r="AF385" s="4"/>
      <c r="AG385" s="4"/>
      <c r="AH385" s="4"/>
      <c r="AI385" s="4"/>
      <c r="AJ385" s="4"/>
      <c r="AK385" s="9"/>
    </row>
    <row r="386" spans="1:37" x14ac:dyDescent="0.3">
      <c r="A386" s="11"/>
      <c r="B386" s="11"/>
      <c r="C386" s="11"/>
      <c r="D386" s="12"/>
      <c r="E386" s="12"/>
      <c r="F386" s="12"/>
      <c r="G386" s="13" t="str" cm="1">
        <f t="array" ref="G386">_xlfn.IFNA(IF(OR(ISBLANK($B386),$D386="",$C386=""),"",INDEX(Table1[Item Cost],MATCH(1,(Items!$B386=Table1[Item])*($C386=Table1[Color])*(Items!$D386=Table1[Size]),0))),"")</f>
        <v/>
      </c>
      <c r="H386" s="13" t="str">
        <f t="shared" si="11"/>
        <v/>
      </c>
      <c r="I386" s="13" t="str">
        <f>IF(COUNTA(Payments!$A$7:$A$154)=0,"",IF(ISBLANK($A386),"",IF(ISNA(MATCH($A386,Payments!$A$7:$A$154,0)),"🚫 No","✔ Yes")))</f>
        <v/>
      </c>
      <c r="J386" s="5" t="str">
        <f t="shared" si="10"/>
        <v/>
      </c>
      <c r="L386" s="8"/>
      <c r="M386" s="4" t="str" cm="1">
        <f t="array" ref="M386">IF(ISBLANK($B386),"",IFERROR(TRANSPOSE(_xlfn.UNIQUE(_xlfn._xlws.FILTER(Table1[Color],Table1[Item]=$B386))),""))</f>
        <v/>
      </c>
      <c r="N386" s="4"/>
      <c r="O386" s="4"/>
      <c r="P386" s="4"/>
      <c r="Q386" s="4"/>
      <c r="R386" s="4"/>
      <c r="S386" s="4"/>
      <c r="T386" s="4"/>
      <c r="U386" s="4"/>
      <c r="V386" s="4"/>
      <c r="W386" s="4"/>
      <c r="X386" s="9"/>
      <c r="Y386" s="8"/>
      <c r="Z386" s="4" t="str" cm="1">
        <f t="array" ref="Z386">IF(OR(ISBLANK($C386),ISBLANK($B386)),"",IFERROR(TRANSPOSE(_xlfn.UNIQUE(_xlfn._xlws.FILTER(Table1[Size],(Table1[Item]=$B386)*(Table1[Color]=$C386)))),""))</f>
        <v/>
      </c>
      <c r="AA386" s="4"/>
      <c r="AB386" s="4"/>
      <c r="AC386" s="4"/>
      <c r="AD386" s="4"/>
      <c r="AE386" s="4"/>
      <c r="AF386" s="4"/>
      <c r="AG386" s="4"/>
      <c r="AH386" s="4"/>
      <c r="AI386" s="4"/>
      <c r="AJ386" s="4"/>
      <c r="AK386" s="9"/>
    </row>
    <row r="387" spans="1:37" x14ac:dyDescent="0.3">
      <c r="A387" s="11"/>
      <c r="B387" s="11"/>
      <c r="C387" s="11"/>
      <c r="D387" s="12"/>
      <c r="E387" s="12"/>
      <c r="F387" s="12"/>
      <c r="G387" s="13" t="str" cm="1">
        <f t="array" ref="G387">_xlfn.IFNA(IF(OR(ISBLANK($B387),$D387="",$C387=""),"",INDEX(Table1[Item Cost],MATCH(1,(Items!$B387=Table1[Item])*($C387=Table1[Color])*(Items!$D387=Table1[Size]),0))),"")</f>
        <v/>
      </c>
      <c r="H387" s="13" t="str">
        <f t="shared" si="11"/>
        <v/>
      </c>
      <c r="I387" s="13" t="str">
        <f>IF(COUNTA(Payments!$A$7:$A$154)=0,"",IF(ISBLANK($A387),"",IF(ISNA(MATCH($A387,Payments!$A$7:$A$154,0)),"🚫 No","✔ Yes")))</f>
        <v/>
      </c>
      <c r="J387" s="5" t="str">
        <f t="shared" si="10"/>
        <v/>
      </c>
      <c r="L387" s="8"/>
      <c r="M387" s="4" t="str" cm="1">
        <f t="array" ref="M387">IF(ISBLANK($B387),"",IFERROR(TRANSPOSE(_xlfn.UNIQUE(_xlfn._xlws.FILTER(Table1[Color],Table1[Item]=$B387))),""))</f>
        <v/>
      </c>
      <c r="N387" s="4"/>
      <c r="O387" s="4"/>
      <c r="P387" s="4"/>
      <c r="Q387" s="4"/>
      <c r="R387" s="4"/>
      <c r="S387" s="4"/>
      <c r="T387" s="4"/>
      <c r="U387" s="4"/>
      <c r="V387" s="4"/>
      <c r="W387" s="4"/>
      <c r="X387" s="9"/>
      <c r="Y387" s="8"/>
      <c r="Z387" s="4" t="str" cm="1">
        <f t="array" ref="Z387">IF(OR(ISBLANK($C387),ISBLANK($B387)),"",IFERROR(TRANSPOSE(_xlfn.UNIQUE(_xlfn._xlws.FILTER(Table1[Size],(Table1[Item]=$B387)*(Table1[Color]=$C387)))),""))</f>
        <v/>
      </c>
      <c r="AA387" s="4"/>
      <c r="AB387" s="4"/>
      <c r="AC387" s="4"/>
      <c r="AD387" s="4"/>
      <c r="AE387" s="4"/>
      <c r="AF387" s="4"/>
      <c r="AG387" s="4"/>
      <c r="AH387" s="4"/>
      <c r="AI387" s="4"/>
      <c r="AJ387" s="4"/>
      <c r="AK387" s="9"/>
    </row>
    <row r="388" spans="1:37" x14ac:dyDescent="0.3">
      <c r="A388" s="11"/>
      <c r="B388" s="11"/>
      <c r="C388" s="11"/>
      <c r="D388" s="12"/>
      <c r="E388" s="12"/>
      <c r="F388" s="12"/>
      <c r="G388" s="13" t="str" cm="1">
        <f t="array" ref="G388">_xlfn.IFNA(IF(OR(ISBLANK($B388),$D388="",$C388=""),"",INDEX(Table1[Item Cost],MATCH(1,(Items!$B388=Table1[Item])*($C388=Table1[Color])*(Items!$D388=Table1[Size]),0))),"")</f>
        <v/>
      </c>
      <c r="H388" s="13" t="str">
        <f t="shared" si="11"/>
        <v/>
      </c>
      <c r="I388" s="13" t="str">
        <f>IF(COUNTA(Payments!$A$7:$A$154)=0,"",IF(ISBLANK($A388),"",IF(ISNA(MATCH($A388,Payments!$A$7:$A$154,0)),"🚫 No","✔ Yes")))</f>
        <v/>
      </c>
      <c r="J388" s="5" t="str">
        <f t="shared" si="10"/>
        <v/>
      </c>
      <c r="L388" s="8"/>
      <c r="M388" s="4" t="str" cm="1">
        <f t="array" ref="M388">IF(ISBLANK($B388),"",IFERROR(TRANSPOSE(_xlfn.UNIQUE(_xlfn._xlws.FILTER(Table1[Color],Table1[Item]=$B388))),""))</f>
        <v/>
      </c>
      <c r="N388" s="4"/>
      <c r="O388" s="4"/>
      <c r="P388" s="4"/>
      <c r="Q388" s="4"/>
      <c r="R388" s="4"/>
      <c r="S388" s="4"/>
      <c r="T388" s="4"/>
      <c r="U388" s="4"/>
      <c r="V388" s="4"/>
      <c r="W388" s="4"/>
      <c r="X388" s="9"/>
      <c r="Y388" s="8"/>
      <c r="Z388" s="4" t="str" cm="1">
        <f t="array" ref="Z388">IF(OR(ISBLANK($C388),ISBLANK($B388)),"",IFERROR(TRANSPOSE(_xlfn.UNIQUE(_xlfn._xlws.FILTER(Table1[Size],(Table1[Item]=$B388)*(Table1[Color]=$C388)))),""))</f>
        <v/>
      </c>
      <c r="AA388" s="4"/>
      <c r="AB388" s="4"/>
      <c r="AC388" s="4"/>
      <c r="AD388" s="4"/>
      <c r="AE388" s="4"/>
      <c r="AF388" s="4"/>
      <c r="AG388" s="4"/>
      <c r="AH388" s="4"/>
      <c r="AI388" s="4"/>
      <c r="AJ388" s="4"/>
      <c r="AK388" s="9"/>
    </row>
    <row r="389" spans="1:37" x14ac:dyDescent="0.3">
      <c r="A389" s="11"/>
      <c r="B389" s="11"/>
      <c r="C389" s="11"/>
      <c r="D389" s="12"/>
      <c r="E389" s="12"/>
      <c r="F389" s="12"/>
      <c r="G389" s="13" t="str" cm="1">
        <f t="array" ref="G389">_xlfn.IFNA(IF(OR(ISBLANK($B389),$D389="",$C389=""),"",INDEX(Table1[Item Cost],MATCH(1,(Items!$B389=Table1[Item])*($C389=Table1[Color])*(Items!$D389=Table1[Size]),0))),"")</f>
        <v/>
      </c>
      <c r="H389" s="13" t="str">
        <f t="shared" si="11"/>
        <v/>
      </c>
      <c r="I389" s="13" t="str">
        <f>IF(COUNTA(Payments!$A$7:$A$154)=0,"",IF(ISBLANK($A389),"",IF(ISNA(MATCH($A389,Payments!$A$7:$A$154,0)),"🚫 No","✔ Yes")))</f>
        <v/>
      </c>
      <c r="J389" s="5" t="str">
        <f t="shared" ref="J389:J408" si="12">IF(AND(NOT(ISBLANK(C389)),ISERROR(MATCH(C389,$L389:$X389,0))),"🚫 Choose another color",IF(AND(NOT(ISBLANK(D389)),ISERROR(MATCH(D389,$Y389:$AK389,0))),IF(ISBLANK($C389),"","🚫 Choose another size"),""))</f>
        <v/>
      </c>
      <c r="L389" s="8"/>
      <c r="M389" s="4" t="str" cm="1">
        <f t="array" ref="M389">IF(ISBLANK($B389),"",IFERROR(TRANSPOSE(_xlfn.UNIQUE(_xlfn._xlws.FILTER(Table1[Color],Table1[Item]=$B389))),""))</f>
        <v/>
      </c>
      <c r="N389" s="4"/>
      <c r="O389" s="4"/>
      <c r="P389" s="4"/>
      <c r="Q389" s="4"/>
      <c r="R389" s="4"/>
      <c r="S389" s="4"/>
      <c r="T389" s="4"/>
      <c r="U389" s="4"/>
      <c r="V389" s="4"/>
      <c r="W389" s="4"/>
      <c r="X389" s="9"/>
      <c r="Y389" s="8"/>
      <c r="Z389" s="4" t="str" cm="1">
        <f t="array" ref="Z389">IF(OR(ISBLANK($C389),ISBLANK($B389)),"",IFERROR(TRANSPOSE(_xlfn.UNIQUE(_xlfn._xlws.FILTER(Table1[Size],(Table1[Item]=$B389)*(Table1[Color]=$C389)))),""))</f>
        <v/>
      </c>
      <c r="AA389" s="4"/>
      <c r="AB389" s="4"/>
      <c r="AC389" s="4"/>
      <c r="AD389" s="4"/>
      <c r="AE389" s="4"/>
      <c r="AF389" s="4"/>
      <c r="AG389" s="4"/>
      <c r="AH389" s="4"/>
      <c r="AI389" s="4"/>
      <c r="AJ389" s="4"/>
      <c r="AK389" s="9"/>
    </row>
    <row r="390" spans="1:37" x14ac:dyDescent="0.3">
      <c r="A390" s="11"/>
      <c r="B390" s="11"/>
      <c r="C390" s="11"/>
      <c r="D390" s="12"/>
      <c r="E390" s="12"/>
      <c r="F390" s="12"/>
      <c r="G390" s="13" t="str" cm="1">
        <f t="array" ref="G390">_xlfn.IFNA(IF(OR(ISBLANK($B390),$D390="",$C390=""),"",INDEX(Table1[Item Cost],MATCH(1,(Items!$B390=Table1[Item])*($C390=Table1[Color])*(Items!$D390=Table1[Size]),0))),"")</f>
        <v/>
      </c>
      <c r="H390" s="13" t="str">
        <f t="shared" ref="H390:H408" si="13">IF(ISNUMBER(G390),G390*_xlfn.NUMBERVALUE(E390),"")</f>
        <v/>
      </c>
      <c r="I390" s="13" t="str">
        <f>IF(COUNTA(Payments!$A$7:$A$154)=0,"",IF(ISBLANK($A390),"",IF(ISNA(MATCH($A390,Payments!$A$7:$A$154,0)),"🚫 No","✔ Yes")))</f>
        <v/>
      </c>
      <c r="J390" s="5" t="str">
        <f t="shared" si="12"/>
        <v/>
      </c>
      <c r="L390" s="8"/>
      <c r="M390" s="4" t="str" cm="1">
        <f t="array" ref="M390">IF(ISBLANK($B390),"",IFERROR(TRANSPOSE(_xlfn.UNIQUE(_xlfn._xlws.FILTER(Table1[Color],Table1[Item]=$B390))),""))</f>
        <v/>
      </c>
      <c r="N390" s="4"/>
      <c r="O390" s="4"/>
      <c r="P390" s="4"/>
      <c r="Q390" s="4"/>
      <c r="R390" s="4"/>
      <c r="S390" s="4"/>
      <c r="T390" s="4"/>
      <c r="U390" s="4"/>
      <c r="V390" s="4"/>
      <c r="W390" s="4"/>
      <c r="X390" s="9"/>
      <c r="Y390" s="8"/>
      <c r="Z390" s="4" t="str" cm="1">
        <f t="array" ref="Z390">IF(OR(ISBLANK($C390),ISBLANK($B390)),"",IFERROR(TRANSPOSE(_xlfn.UNIQUE(_xlfn._xlws.FILTER(Table1[Size],(Table1[Item]=$B390)*(Table1[Color]=$C390)))),""))</f>
        <v/>
      </c>
      <c r="AA390" s="4"/>
      <c r="AB390" s="4"/>
      <c r="AC390" s="4"/>
      <c r="AD390" s="4"/>
      <c r="AE390" s="4"/>
      <c r="AF390" s="4"/>
      <c r="AG390" s="4"/>
      <c r="AH390" s="4"/>
      <c r="AI390" s="4"/>
      <c r="AJ390" s="4"/>
      <c r="AK390" s="9"/>
    </row>
    <row r="391" spans="1:37" x14ac:dyDescent="0.3">
      <c r="A391" s="11"/>
      <c r="B391" s="11"/>
      <c r="C391" s="11"/>
      <c r="D391" s="12"/>
      <c r="E391" s="12"/>
      <c r="F391" s="12"/>
      <c r="G391" s="13" t="str" cm="1">
        <f t="array" ref="G391">_xlfn.IFNA(IF(OR(ISBLANK($B391),$D391="",$C391=""),"",INDEX(Table1[Item Cost],MATCH(1,(Items!$B391=Table1[Item])*($C391=Table1[Color])*(Items!$D391=Table1[Size]),0))),"")</f>
        <v/>
      </c>
      <c r="H391" s="13" t="str">
        <f t="shared" si="13"/>
        <v/>
      </c>
      <c r="I391" s="13" t="str">
        <f>IF(COUNTA(Payments!$A$7:$A$154)=0,"",IF(ISBLANK($A391),"",IF(ISNA(MATCH($A391,Payments!$A$7:$A$154,0)),"🚫 No","✔ Yes")))</f>
        <v/>
      </c>
      <c r="J391" s="5" t="str">
        <f t="shared" si="12"/>
        <v/>
      </c>
      <c r="L391" s="8"/>
      <c r="M391" s="4" t="str" cm="1">
        <f t="array" ref="M391">IF(ISBLANK($B391),"",IFERROR(TRANSPOSE(_xlfn.UNIQUE(_xlfn._xlws.FILTER(Table1[Color],Table1[Item]=$B391))),""))</f>
        <v/>
      </c>
      <c r="N391" s="4"/>
      <c r="O391" s="4"/>
      <c r="P391" s="4"/>
      <c r="Q391" s="4"/>
      <c r="R391" s="4"/>
      <c r="S391" s="4"/>
      <c r="T391" s="4"/>
      <c r="U391" s="4"/>
      <c r="V391" s="4"/>
      <c r="W391" s="4"/>
      <c r="X391" s="9"/>
      <c r="Y391" s="8"/>
      <c r="Z391" s="4" t="str" cm="1">
        <f t="array" ref="Z391">IF(OR(ISBLANK($C391),ISBLANK($B391)),"",IFERROR(TRANSPOSE(_xlfn.UNIQUE(_xlfn._xlws.FILTER(Table1[Size],(Table1[Item]=$B391)*(Table1[Color]=$C391)))),""))</f>
        <v/>
      </c>
      <c r="AA391" s="4"/>
      <c r="AB391" s="4"/>
      <c r="AC391" s="4"/>
      <c r="AD391" s="4"/>
      <c r="AE391" s="4"/>
      <c r="AF391" s="4"/>
      <c r="AG391" s="4"/>
      <c r="AH391" s="4"/>
      <c r="AI391" s="4"/>
      <c r="AJ391" s="4"/>
      <c r="AK391" s="9"/>
    </row>
    <row r="392" spans="1:37" x14ac:dyDescent="0.3">
      <c r="A392" s="11"/>
      <c r="B392" s="11"/>
      <c r="C392" s="11"/>
      <c r="D392" s="12"/>
      <c r="E392" s="12"/>
      <c r="F392" s="12"/>
      <c r="G392" s="13" t="str" cm="1">
        <f t="array" ref="G392">_xlfn.IFNA(IF(OR(ISBLANK($B392),$D392="",$C392=""),"",INDEX(Table1[Item Cost],MATCH(1,(Items!$B392=Table1[Item])*($C392=Table1[Color])*(Items!$D392=Table1[Size]),0))),"")</f>
        <v/>
      </c>
      <c r="H392" s="13" t="str">
        <f t="shared" si="13"/>
        <v/>
      </c>
      <c r="I392" s="13" t="str">
        <f>IF(COUNTA(Payments!$A$7:$A$154)=0,"",IF(ISBLANK($A392),"",IF(ISNA(MATCH($A392,Payments!$A$7:$A$154,0)),"🚫 No","✔ Yes")))</f>
        <v/>
      </c>
      <c r="J392" s="5" t="str">
        <f t="shared" si="12"/>
        <v/>
      </c>
      <c r="L392" s="8"/>
      <c r="M392" s="4" t="str" cm="1">
        <f t="array" ref="M392">IF(ISBLANK($B392),"",IFERROR(TRANSPOSE(_xlfn.UNIQUE(_xlfn._xlws.FILTER(Table1[Color],Table1[Item]=$B392))),""))</f>
        <v/>
      </c>
      <c r="N392" s="4"/>
      <c r="O392" s="4"/>
      <c r="P392" s="4"/>
      <c r="Q392" s="4"/>
      <c r="R392" s="4"/>
      <c r="S392" s="4"/>
      <c r="T392" s="4"/>
      <c r="U392" s="4"/>
      <c r="V392" s="4"/>
      <c r="W392" s="4"/>
      <c r="X392" s="9"/>
      <c r="Y392" s="8"/>
      <c r="Z392" s="4" t="str" cm="1">
        <f t="array" ref="Z392">IF(OR(ISBLANK($C392),ISBLANK($B392)),"",IFERROR(TRANSPOSE(_xlfn.UNIQUE(_xlfn._xlws.FILTER(Table1[Size],(Table1[Item]=$B392)*(Table1[Color]=$C392)))),""))</f>
        <v/>
      </c>
      <c r="AA392" s="4"/>
      <c r="AB392" s="4"/>
      <c r="AC392" s="4"/>
      <c r="AD392" s="4"/>
      <c r="AE392" s="4"/>
      <c r="AF392" s="4"/>
      <c r="AG392" s="4"/>
      <c r="AH392" s="4"/>
      <c r="AI392" s="4"/>
      <c r="AJ392" s="4"/>
      <c r="AK392" s="9"/>
    </row>
    <row r="393" spans="1:37" x14ac:dyDescent="0.3">
      <c r="A393" s="11"/>
      <c r="B393" s="11"/>
      <c r="C393" s="11"/>
      <c r="D393" s="12"/>
      <c r="E393" s="12"/>
      <c r="F393" s="12"/>
      <c r="G393" s="13" t="str" cm="1">
        <f t="array" ref="G393">_xlfn.IFNA(IF(OR(ISBLANK($B393),$D393="",$C393=""),"",INDEX(Table1[Item Cost],MATCH(1,(Items!$B393=Table1[Item])*($C393=Table1[Color])*(Items!$D393=Table1[Size]),0))),"")</f>
        <v/>
      </c>
      <c r="H393" s="13" t="str">
        <f t="shared" si="13"/>
        <v/>
      </c>
      <c r="I393" s="13" t="str">
        <f>IF(COUNTA(Payments!$A$7:$A$154)=0,"",IF(ISBLANK($A393),"",IF(ISNA(MATCH($A393,Payments!$A$7:$A$154,0)),"🚫 No","✔ Yes")))</f>
        <v/>
      </c>
      <c r="J393" s="5" t="str">
        <f t="shared" si="12"/>
        <v/>
      </c>
      <c r="L393" s="8"/>
      <c r="M393" s="4" t="str" cm="1">
        <f t="array" ref="M393">IF(ISBLANK($B393),"",IFERROR(TRANSPOSE(_xlfn.UNIQUE(_xlfn._xlws.FILTER(Table1[Color],Table1[Item]=$B393))),""))</f>
        <v/>
      </c>
      <c r="N393" s="4"/>
      <c r="O393" s="4"/>
      <c r="P393" s="4"/>
      <c r="Q393" s="4"/>
      <c r="R393" s="4"/>
      <c r="S393" s="4"/>
      <c r="T393" s="4"/>
      <c r="U393" s="4"/>
      <c r="V393" s="4"/>
      <c r="W393" s="4"/>
      <c r="X393" s="9"/>
      <c r="Y393" s="8"/>
      <c r="Z393" s="4" t="str" cm="1">
        <f t="array" ref="Z393">IF(OR(ISBLANK($C393),ISBLANK($B393)),"",IFERROR(TRANSPOSE(_xlfn.UNIQUE(_xlfn._xlws.FILTER(Table1[Size],(Table1[Item]=$B393)*(Table1[Color]=$C393)))),""))</f>
        <v/>
      </c>
      <c r="AA393" s="4"/>
      <c r="AB393" s="4"/>
      <c r="AC393" s="4"/>
      <c r="AD393" s="4"/>
      <c r="AE393" s="4"/>
      <c r="AF393" s="4"/>
      <c r="AG393" s="4"/>
      <c r="AH393" s="4"/>
      <c r="AI393" s="4"/>
      <c r="AJ393" s="4"/>
      <c r="AK393" s="9"/>
    </row>
    <row r="394" spans="1:37" x14ac:dyDescent="0.3">
      <c r="A394" s="11"/>
      <c r="B394" s="11"/>
      <c r="C394" s="11"/>
      <c r="D394" s="12"/>
      <c r="E394" s="12"/>
      <c r="F394" s="12"/>
      <c r="G394" s="13" t="str" cm="1">
        <f t="array" ref="G394">_xlfn.IFNA(IF(OR(ISBLANK($B394),$D394="",$C394=""),"",INDEX(Table1[Item Cost],MATCH(1,(Items!$B394=Table1[Item])*($C394=Table1[Color])*(Items!$D394=Table1[Size]),0))),"")</f>
        <v/>
      </c>
      <c r="H394" s="13" t="str">
        <f t="shared" si="13"/>
        <v/>
      </c>
      <c r="I394" s="13" t="str">
        <f>IF(COUNTA(Payments!$A$7:$A$154)=0,"",IF(ISBLANK($A394),"",IF(ISNA(MATCH($A394,Payments!$A$7:$A$154,0)),"🚫 No","✔ Yes")))</f>
        <v/>
      </c>
      <c r="J394" s="5" t="str">
        <f t="shared" si="12"/>
        <v/>
      </c>
      <c r="L394" s="8"/>
      <c r="M394" s="4" t="str" cm="1">
        <f t="array" ref="M394">IF(ISBLANK($B394),"",IFERROR(TRANSPOSE(_xlfn.UNIQUE(_xlfn._xlws.FILTER(Table1[Color],Table1[Item]=$B394))),""))</f>
        <v/>
      </c>
      <c r="N394" s="4"/>
      <c r="O394" s="4"/>
      <c r="P394" s="4"/>
      <c r="Q394" s="4"/>
      <c r="R394" s="4"/>
      <c r="S394" s="4"/>
      <c r="T394" s="4"/>
      <c r="U394" s="4"/>
      <c r="V394" s="4"/>
      <c r="W394" s="4"/>
      <c r="X394" s="9"/>
      <c r="Y394" s="8"/>
      <c r="Z394" s="4" t="str" cm="1">
        <f t="array" ref="Z394">IF(OR(ISBLANK($C394),ISBLANK($B394)),"",IFERROR(TRANSPOSE(_xlfn.UNIQUE(_xlfn._xlws.FILTER(Table1[Size],(Table1[Item]=$B394)*(Table1[Color]=$C394)))),""))</f>
        <v/>
      </c>
      <c r="AA394" s="4"/>
      <c r="AB394" s="4"/>
      <c r="AC394" s="4"/>
      <c r="AD394" s="4"/>
      <c r="AE394" s="4"/>
      <c r="AF394" s="4"/>
      <c r="AG394" s="4"/>
      <c r="AH394" s="4"/>
      <c r="AI394" s="4"/>
      <c r="AJ394" s="4"/>
      <c r="AK394" s="9"/>
    </row>
    <row r="395" spans="1:37" x14ac:dyDescent="0.3">
      <c r="A395" s="11"/>
      <c r="B395" s="11"/>
      <c r="C395" s="11"/>
      <c r="D395" s="12"/>
      <c r="E395" s="12"/>
      <c r="F395" s="12"/>
      <c r="G395" s="13" t="str" cm="1">
        <f t="array" ref="G395">_xlfn.IFNA(IF(OR(ISBLANK($B395),$D395="",$C395=""),"",INDEX(Table1[Item Cost],MATCH(1,(Items!$B395=Table1[Item])*($C395=Table1[Color])*(Items!$D395=Table1[Size]),0))),"")</f>
        <v/>
      </c>
      <c r="H395" s="13" t="str">
        <f t="shared" si="13"/>
        <v/>
      </c>
      <c r="I395" s="13" t="str">
        <f>IF(COUNTA(Payments!$A$7:$A$154)=0,"",IF(ISBLANK($A395),"",IF(ISNA(MATCH($A395,Payments!$A$7:$A$154,0)),"🚫 No","✔ Yes")))</f>
        <v/>
      </c>
      <c r="J395" s="5" t="str">
        <f t="shared" si="12"/>
        <v/>
      </c>
      <c r="L395" s="8"/>
      <c r="M395" s="4" t="str" cm="1">
        <f t="array" ref="M395">IF(ISBLANK($B395),"",IFERROR(TRANSPOSE(_xlfn.UNIQUE(_xlfn._xlws.FILTER(Table1[Color],Table1[Item]=$B395))),""))</f>
        <v/>
      </c>
      <c r="N395" s="4"/>
      <c r="O395" s="4"/>
      <c r="P395" s="4"/>
      <c r="Q395" s="4"/>
      <c r="R395" s="4"/>
      <c r="S395" s="4"/>
      <c r="T395" s="4"/>
      <c r="U395" s="4"/>
      <c r="V395" s="4"/>
      <c r="W395" s="4"/>
      <c r="X395" s="9"/>
      <c r="Y395" s="8"/>
      <c r="Z395" s="4" t="str" cm="1">
        <f t="array" ref="Z395">IF(OR(ISBLANK($C395),ISBLANK($B395)),"",IFERROR(TRANSPOSE(_xlfn.UNIQUE(_xlfn._xlws.FILTER(Table1[Size],(Table1[Item]=$B395)*(Table1[Color]=$C395)))),""))</f>
        <v/>
      </c>
      <c r="AA395" s="4"/>
      <c r="AB395" s="4"/>
      <c r="AC395" s="4"/>
      <c r="AD395" s="4"/>
      <c r="AE395" s="4"/>
      <c r="AF395" s="4"/>
      <c r="AG395" s="4"/>
      <c r="AH395" s="4"/>
      <c r="AI395" s="4"/>
      <c r="AJ395" s="4"/>
      <c r="AK395" s="9"/>
    </row>
    <row r="396" spans="1:37" x14ac:dyDescent="0.3">
      <c r="A396" s="11"/>
      <c r="B396" s="11"/>
      <c r="C396" s="11"/>
      <c r="D396" s="12"/>
      <c r="E396" s="12"/>
      <c r="F396" s="12"/>
      <c r="G396" s="13" t="str" cm="1">
        <f t="array" ref="G396">_xlfn.IFNA(IF(OR(ISBLANK($B396),$D396="",$C396=""),"",INDEX(Table1[Item Cost],MATCH(1,(Items!$B396=Table1[Item])*($C396=Table1[Color])*(Items!$D396=Table1[Size]),0))),"")</f>
        <v/>
      </c>
      <c r="H396" s="13" t="str">
        <f t="shared" si="13"/>
        <v/>
      </c>
      <c r="I396" s="13" t="str">
        <f>IF(COUNTA(Payments!$A$7:$A$154)=0,"",IF(ISBLANK($A396),"",IF(ISNA(MATCH($A396,Payments!$A$7:$A$154,0)),"🚫 No","✔ Yes")))</f>
        <v/>
      </c>
      <c r="J396" s="5" t="str">
        <f t="shared" si="12"/>
        <v/>
      </c>
      <c r="L396" s="8"/>
      <c r="M396" s="4" t="str" cm="1">
        <f t="array" ref="M396">IF(ISBLANK($B396),"",IFERROR(TRANSPOSE(_xlfn.UNIQUE(_xlfn._xlws.FILTER(Table1[Color],Table1[Item]=$B396))),""))</f>
        <v/>
      </c>
      <c r="N396" s="4"/>
      <c r="O396" s="4"/>
      <c r="P396" s="4"/>
      <c r="Q396" s="4"/>
      <c r="R396" s="4"/>
      <c r="S396" s="4"/>
      <c r="T396" s="4"/>
      <c r="U396" s="4"/>
      <c r="V396" s="4"/>
      <c r="W396" s="4"/>
      <c r="X396" s="9"/>
      <c r="Y396" s="8"/>
      <c r="Z396" s="4" t="str" cm="1">
        <f t="array" ref="Z396">IF(OR(ISBLANK($C396),ISBLANK($B396)),"",IFERROR(TRANSPOSE(_xlfn.UNIQUE(_xlfn._xlws.FILTER(Table1[Size],(Table1[Item]=$B396)*(Table1[Color]=$C396)))),""))</f>
        <v/>
      </c>
      <c r="AA396" s="4"/>
      <c r="AB396" s="4"/>
      <c r="AC396" s="4"/>
      <c r="AD396" s="4"/>
      <c r="AE396" s="4"/>
      <c r="AF396" s="4"/>
      <c r="AG396" s="4"/>
      <c r="AH396" s="4"/>
      <c r="AI396" s="4"/>
      <c r="AJ396" s="4"/>
      <c r="AK396" s="9"/>
    </row>
    <row r="397" spans="1:37" x14ac:dyDescent="0.3">
      <c r="A397" s="11"/>
      <c r="B397" s="11"/>
      <c r="C397" s="11"/>
      <c r="D397" s="12"/>
      <c r="E397" s="12"/>
      <c r="F397" s="12"/>
      <c r="G397" s="13" t="str" cm="1">
        <f t="array" ref="G397">_xlfn.IFNA(IF(OR(ISBLANK($B397),$D397="",$C397=""),"",INDEX(Table1[Item Cost],MATCH(1,(Items!$B397=Table1[Item])*($C397=Table1[Color])*(Items!$D397=Table1[Size]),0))),"")</f>
        <v/>
      </c>
      <c r="H397" s="13" t="str">
        <f t="shared" si="13"/>
        <v/>
      </c>
      <c r="I397" s="13" t="str">
        <f>IF(COUNTA(Payments!$A$7:$A$154)=0,"",IF(ISBLANK($A397),"",IF(ISNA(MATCH($A397,Payments!$A$7:$A$154,0)),"🚫 No","✔ Yes")))</f>
        <v/>
      </c>
      <c r="J397" s="5" t="str">
        <f t="shared" si="12"/>
        <v/>
      </c>
      <c r="L397" s="8"/>
      <c r="M397" s="4" t="str" cm="1">
        <f t="array" ref="M397">IF(ISBLANK($B397),"",IFERROR(TRANSPOSE(_xlfn.UNIQUE(_xlfn._xlws.FILTER(Table1[Color],Table1[Item]=$B397))),""))</f>
        <v/>
      </c>
      <c r="N397" s="4"/>
      <c r="O397" s="4"/>
      <c r="P397" s="4"/>
      <c r="Q397" s="4"/>
      <c r="R397" s="4"/>
      <c r="S397" s="4"/>
      <c r="T397" s="4"/>
      <c r="U397" s="4"/>
      <c r="V397" s="4"/>
      <c r="W397" s="4"/>
      <c r="X397" s="9"/>
      <c r="Y397" s="8"/>
      <c r="Z397" s="4" t="str" cm="1">
        <f t="array" ref="Z397">IF(OR(ISBLANK($C397),ISBLANK($B397)),"",IFERROR(TRANSPOSE(_xlfn.UNIQUE(_xlfn._xlws.FILTER(Table1[Size],(Table1[Item]=$B397)*(Table1[Color]=$C397)))),""))</f>
        <v/>
      </c>
      <c r="AA397" s="4"/>
      <c r="AB397" s="4"/>
      <c r="AC397" s="4"/>
      <c r="AD397" s="4"/>
      <c r="AE397" s="4"/>
      <c r="AF397" s="4"/>
      <c r="AG397" s="4"/>
      <c r="AH397" s="4"/>
      <c r="AI397" s="4"/>
      <c r="AJ397" s="4"/>
      <c r="AK397" s="9"/>
    </row>
    <row r="398" spans="1:37" x14ac:dyDescent="0.3">
      <c r="A398" s="11"/>
      <c r="B398" s="11"/>
      <c r="C398" s="11"/>
      <c r="D398" s="12"/>
      <c r="E398" s="12"/>
      <c r="F398" s="12"/>
      <c r="G398" s="13" t="str" cm="1">
        <f t="array" ref="G398">_xlfn.IFNA(IF(OR(ISBLANK($B398),$D398="",$C398=""),"",INDEX(Table1[Item Cost],MATCH(1,(Items!$B398=Table1[Item])*($C398=Table1[Color])*(Items!$D398=Table1[Size]),0))),"")</f>
        <v/>
      </c>
      <c r="H398" s="13" t="str">
        <f t="shared" si="13"/>
        <v/>
      </c>
      <c r="I398" s="13" t="str">
        <f>IF(COUNTA(Payments!$A$7:$A$154)=0,"",IF(ISBLANK($A398),"",IF(ISNA(MATCH($A398,Payments!$A$7:$A$154,0)),"🚫 No","✔ Yes")))</f>
        <v/>
      </c>
      <c r="J398" s="5" t="str">
        <f t="shared" si="12"/>
        <v/>
      </c>
      <c r="L398" s="8"/>
      <c r="M398" s="4" t="str" cm="1">
        <f t="array" ref="M398">IF(ISBLANK($B398),"",IFERROR(TRANSPOSE(_xlfn.UNIQUE(_xlfn._xlws.FILTER(Table1[Color],Table1[Item]=$B398))),""))</f>
        <v/>
      </c>
      <c r="N398" s="4"/>
      <c r="O398" s="4"/>
      <c r="P398" s="4"/>
      <c r="Q398" s="4"/>
      <c r="R398" s="4"/>
      <c r="S398" s="4"/>
      <c r="T398" s="4"/>
      <c r="U398" s="4"/>
      <c r="V398" s="4"/>
      <c r="W398" s="4"/>
      <c r="X398" s="9"/>
      <c r="Y398" s="8"/>
      <c r="Z398" s="4" t="str" cm="1">
        <f t="array" ref="Z398">IF(OR(ISBLANK($C398),ISBLANK($B398)),"",IFERROR(TRANSPOSE(_xlfn.UNIQUE(_xlfn._xlws.FILTER(Table1[Size],(Table1[Item]=$B398)*(Table1[Color]=$C398)))),""))</f>
        <v/>
      </c>
      <c r="AA398" s="4"/>
      <c r="AB398" s="4"/>
      <c r="AC398" s="4"/>
      <c r="AD398" s="4"/>
      <c r="AE398" s="4"/>
      <c r="AF398" s="4"/>
      <c r="AG398" s="4"/>
      <c r="AH398" s="4"/>
      <c r="AI398" s="4"/>
      <c r="AJ398" s="4"/>
      <c r="AK398" s="9"/>
    </row>
    <row r="399" spans="1:37" x14ac:dyDescent="0.3">
      <c r="A399" s="11"/>
      <c r="B399" s="11"/>
      <c r="C399" s="11"/>
      <c r="D399" s="12"/>
      <c r="E399" s="12"/>
      <c r="F399" s="12"/>
      <c r="G399" s="13" t="str" cm="1">
        <f t="array" ref="G399">_xlfn.IFNA(IF(OR(ISBLANK($B399),$D399="",$C399=""),"",INDEX(Table1[Item Cost],MATCH(1,(Items!$B399=Table1[Item])*($C399=Table1[Color])*(Items!$D399=Table1[Size]),0))),"")</f>
        <v/>
      </c>
      <c r="H399" s="13" t="str">
        <f t="shared" si="13"/>
        <v/>
      </c>
      <c r="I399" s="13" t="str">
        <f>IF(COUNTA(Payments!$A$7:$A$154)=0,"",IF(ISBLANK($A399),"",IF(ISNA(MATCH($A399,Payments!$A$7:$A$154,0)),"🚫 No","✔ Yes")))</f>
        <v/>
      </c>
      <c r="J399" s="5" t="str">
        <f t="shared" si="12"/>
        <v/>
      </c>
      <c r="L399" s="8"/>
      <c r="M399" s="4" t="str" cm="1">
        <f t="array" ref="M399">IF(ISBLANK($B399),"",IFERROR(TRANSPOSE(_xlfn.UNIQUE(_xlfn._xlws.FILTER(Table1[Color],Table1[Item]=$B399))),""))</f>
        <v/>
      </c>
      <c r="N399" s="4"/>
      <c r="O399" s="4"/>
      <c r="P399" s="4"/>
      <c r="Q399" s="4"/>
      <c r="R399" s="4"/>
      <c r="S399" s="4"/>
      <c r="T399" s="4"/>
      <c r="U399" s="4"/>
      <c r="V399" s="4"/>
      <c r="W399" s="4"/>
      <c r="X399" s="9"/>
      <c r="Y399" s="8"/>
      <c r="Z399" s="4" t="str" cm="1">
        <f t="array" ref="Z399">IF(OR(ISBLANK($C399),ISBLANK($B399)),"",IFERROR(TRANSPOSE(_xlfn.UNIQUE(_xlfn._xlws.FILTER(Table1[Size],(Table1[Item]=$B399)*(Table1[Color]=$C399)))),""))</f>
        <v/>
      </c>
      <c r="AA399" s="4"/>
      <c r="AB399" s="4"/>
      <c r="AC399" s="4"/>
      <c r="AD399" s="4"/>
      <c r="AE399" s="4"/>
      <c r="AF399" s="4"/>
      <c r="AG399" s="4"/>
      <c r="AH399" s="4"/>
      <c r="AI399" s="4"/>
      <c r="AJ399" s="4"/>
      <c r="AK399" s="9"/>
    </row>
    <row r="400" spans="1:37" x14ac:dyDescent="0.3">
      <c r="A400" s="11"/>
      <c r="B400" s="11"/>
      <c r="C400" s="11"/>
      <c r="D400" s="12"/>
      <c r="E400" s="12"/>
      <c r="F400" s="12"/>
      <c r="G400" s="13" t="str" cm="1">
        <f t="array" ref="G400">_xlfn.IFNA(IF(OR(ISBLANK($B400),$D400="",$C400=""),"",INDEX(Table1[Item Cost],MATCH(1,(Items!$B400=Table1[Item])*($C400=Table1[Color])*(Items!$D400=Table1[Size]),0))),"")</f>
        <v/>
      </c>
      <c r="H400" s="13" t="str">
        <f t="shared" si="13"/>
        <v/>
      </c>
      <c r="I400" s="13" t="str">
        <f>IF(COUNTA(Payments!$A$7:$A$154)=0,"",IF(ISBLANK($A400),"",IF(ISNA(MATCH($A400,Payments!$A$7:$A$154,0)),"🚫 No","✔ Yes")))</f>
        <v/>
      </c>
      <c r="J400" s="5" t="str">
        <f t="shared" si="12"/>
        <v/>
      </c>
      <c r="L400" s="8"/>
      <c r="M400" s="4" t="str" cm="1">
        <f t="array" ref="M400">IF(ISBLANK($B400),"",IFERROR(TRANSPOSE(_xlfn.UNIQUE(_xlfn._xlws.FILTER(Table1[Color],Table1[Item]=$B400))),""))</f>
        <v/>
      </c>
      <c r="N400" s="4"/>
      <c r="O400" s="4"/>
      <c r="P400" s="4"/>
      <c r="Q400" s="4"/>
      <c r="R400" s="4"/>
      <c r="S400" s="4"/>
      <c r="T400" s="4"/>
      <c r="U400" s="4"/>
      <c r="V400" s="4"/>
      <c r="W400" s="4"/>
      <c r="X400" s="9"/>
      <c r="Y400" s="8"/>
      <c r="Z400" s="4" t="str" cm="1">
        <f t="array" ref="Z400">IF(OR(ISBLANK($C400),ISBLANK($B400)),"",IFERROR(TRANSPOSE(_xlfn.UNIQUE(_xlfn._xlws.FILTER(Table1[Size],(Table1[Item]=$B400)*(Table1[Color]=$C400)))),""))</f>
        <v/>
      </c>
      <c r="AA400" s="4"/>
      <c r="AB400" s="4"/>
      <c r="AC400" s="4"/>
      <c r="AD400" s="4"/>
      <c r="AE400" s="4"/>
      <c r="AF400" s="4"/>
      <c r="AG400" s="4"/>
      <c r="AH400" s="4"/>
      <c r="AI400" s="4"/>
      <c r="AJ400" s="4"/>
      <c r="AK400" s="9"/>
    </row>
    <row r="401" spans="1:37" x14ac:dyDescent="0.3">
      <c r="A401" s="11"/>
      <c r="B401" s="11"/>
      <c r="C401" s="11"/>
      <c r="D401" s="12"/>
      <c r="E401" s="12"/>
      <c r="F401" s="12"/>
      <c r="G401" s="13" t="str" cm="1">
        <f t="array" ref="G401">_xlfn.IFNA(IF(OR(ISBLANK($B401),$D401="",$C401=""),"",INDEX(Table1[Item Cost],MATCH(1,(Items!$B401=Table1[Item])*($C401=Table1[Color])*(Items!$D401=Table1[Size]),0))),"")</f>
        <v/>
      </c>
      <c r="H401" s="13" t="str">
        <f t="shared" si="13"/>
        <v/>
      </c>
      <c r="I401" s="13" t="str">
        <f>IF(COUNTA(Payments!$A$7:$A$154)=0,"",IF(ISBLANK($A401),"",IF(ISNA(MATCH($A401,Payments!$A$7:$A$154,0)),"🚫 No","✔ Yes")))</f>
        <v/>
      </c>
      <c r="J401" s="5" t="str">
        <f t="shared" si="12"/>
        <v/>
      </c>
      <c r="L401" s="8"/>
      <c r="M401" s="4" t="str" cm="1">
        <f t="array" ref="M401">IF(ISBLANK($B401),"",IFERROR(TRANSPOSE(_xlfn.UNIQUE(_xlfn._xlws.FILTER(Table1[Color],Table1[Item]=$B401))),""))</f>
        <v/>
      </c>
      <c r="N401" s="4"/>
      <c r="O401" s="4"/>
      <c r="P401" s="4"/>
      <c r="Q401" s="4"/>
      <c r="R401" s="4"/>
      <c r="S401" s="4"/>
      <c r="T401" s="4"/>
      <c r="U401" s="4"/>
      <c r="V401" s="4"/>
      <c r="W401" s="4"/>
      <c r="X401" s="9"/>
      <c r="Y401" s="8"/>
      <c r="Z401" s="4" t="str" cm="1">
        <f t="array" ref="Z401">IF(OR(ISBLANK($C401),ISBLANK($B401)),"",IFERROR(TRANSPOSE(_xlfn.UNIQUE(_xlfn._xlws.FILTER(Table1[Size],(Table1[Item]=$B401)*(Table1[Color]=$C401)))),""))</f>
        <v/>
      </c>
      <c r="AA401" s="4"/>
      <c r="AB401" s="4"/>
      <c r="AC401" s="4"/>
      <c r="AD401" s="4"/>
      <c r="AE401" s="4"/>
      <c r="AF401" s="4"/>
      <c r="AG401" s="4"/>
      <c r="AH401" s="4"/>
      <c r="AI401" s="4"/>
      <c r="AJ401" s="4"/>
      <c r="AK401" s="9"/>
    </row>
    <row r="402" spans="1:37" x14ac:dyDescent="0.3">
      <c r="A402" s="11"/>
      <c r="B402" s="11"/>
      <c r="C402" s="11"/>
      <c r="D402" s="12"/>
      <c r="E402" s="12"/>
      <c r="F402" s="12"/>
      <c r="G402" s="13" t="str" cm="1">
        <f t="array" ref="G402">_xlfn.IFNA(IF(OR(ISBLANK($B402),$D402="",$C402=""),"",INDEX(Table1[Item Cost],MATCH(1,(Items!$B402=Table1[Item])*($C402=Table1[Color])*(Items!$D402=Table1[Size]),0))),"")</f>
        <v/>
      </c>
      <c r="H402" s="13" t="str">
        <f t="shared" si="13"/>
        <v/>
      </c>
      <c r="I402" s="13" t="str">
        <f>IF(COUNTA(Payments!$A$7:$A$154)=0,"",IF(ISBLANK($A402),"",IF(ISNA(MATCH($A402,Payments!$A$7:$A$154,0)),"🚫 No","✔ Yes")))</f>
        <v/>
      </c>
      <c r="J402" s="5" t="str">
        <f t="shared" si="12"/>
        <v/>
      </c>
      <c r="L402" s="8"/>
      <c r="M402" s="4" t="str" cm="1">
        <f t="array" ref="M402">IF(ISBLANK($B402),"",IFERROR(TRANSPOSE(_xlfn.UNIQUE(_xlfn._xlws.FILTER(Table1[Color],Table1[Item]=$B402))),""))</f>
        <v/>
      </c>
      <c r="N402" s="4"/>
      <c r="O402" s="4"/>
      <c r="P402" s="4"/>
      <c r="Q402" s="4"/>
      <c r="R402" s="4"/>
      <c r="S402" s="4"/>
      <c r="T402" s="4"/>
      <c r="U402" s="4"/>
      <c r="V402" s="4"/>
      <c r="W402" s="4"/>
      <c r="X402" s="9"/>
      <c r="Y402" s="8"/>
      <c r="Z402" s="4" t="str" cm="1">
        <f t="array" ref="Z402">IF(OR(ISBLANK($C402),ISBLANK($B402)),"",IFERROR(TRANSPOSE(_xlfn.UNIQUE(_xlfn._xlws.FILTER(Table1[Size],(Table1[Item]=$B402)*(Table1[Color]=$C402)))),""))</f>
        <v/>
      </c>
      <c r="AA402" s="4"/>
      <c r="AB402" s="4"/>
      <c r="AC402" s="4"/>
      <c r="AD402" s="4"/>
      <c r="AE402" s="4"/>
      <c r="AF402" s="4"/>
      <c r="AG402" s="4"/>
      <c r="AH402" s="4"/>
      <c r="AI402" s="4"/>
      <c r="AJ402" s="4"/>
      <c r="AK402" s="9"/>
    </row>
    <row r="403" spans="1:37" x14ac:dyDescent="0.3">
      <c r="A403" s="11"/>
      <c r="B403" s="11"/>
      <c r="C403" s="11"/>
      <c r="D403" s="12"/>
      <c r="E403" s="12"/>
      <c r="F403" s="12"/>
      <c r="G403" s="13" t="str" cm="1">
        <f t="array" ref="G403">_xlfn.IFNA(IF(OR(ISBLANK($B403),$D403="",$C403=""),"",INDEX(Table1[Item Cost],MATCH(1,(Items!$B403=Table1[Item])*($C403=Table1[Color])*(Items!$D403=Table1[Size]),0))),"")</f>
        <v/>
      </c>
      <c r="H403" s="13" t="str">
        <f t="shared" si="13"/>
        <v/>
      </c>
      <c r="I403" s="13" t="str">
        <f>IF(COUNTA(Payments!$A$7:$A$154)=0,"",IF(ISBLANK($A403),"",IF(ISNA(MATCH($A403,Payments!$A$7:$A$154,0)),"🚫 No","✔ Yes")))</f>
        <v/>
      </c>
      <c r="J403" s="5" t="str">
        <f t="shared" si="12"/>
        <v/>
      </c>
      <c r="L403" s="8"/>
      <c r="M403" s="4" t="str" cm="1">
        <f t="array" ref="M403">IF(ISBLANK($B403),"",IFERROR(TRANSPOSE(_xlfn.UNIQUE(_xlfn._xlws.FILTER(Table1[Color],Table1[Item]=$B403))),""))</f>
        <v/>
      </c>
      <c r="N403" s="4"/>
      <c r="O403" s="4"/>
      <c r="P403" s="4"/>
      <c r="Q403" s="4"/>
      <c r="R403" s="4"/>
      <c r="S403" s="4"/>
      <c r="T403" s="4"/>
      <c r="U403" s="4"/>
      <c r="V403" s="4"/>
      <c r="W403" s="4"/>
      <c r="X403" s="9"/>
      <c r="Y403" s="8"/>
      <c r="Z403" s="4" t="str" cm="1">
        <f t="array" ref="Z403">IF(OR(ISBLANK($C403),ISBLANK($B403)),"",IFERROR(TRANSPOSE(_xlfn.UNIQUE(_xlfn._xlws.FILTER(Table1[Size],(Table1[Item]=$B403)*(Table1[Color]=$C403)))),""))</f>
        <v/>
      </c>
      <c r="AA403" s="4"/>
      <c r="AB403" s="4"/>
      <c r="AC403" s="4"/>
      <c r="AD403" s="4"/>
      <c r="AE403" s="4"/>
      <c r="AF403" s="4"/>
      <c r="AG403" s="4"/>
      <c r="AH403" s="4"/>
      <c r="AI403" s="4"/>
      <c r="AJ403" s="4"/>
      <c r="AK403" s="9"/>
    </row>
    <row r="404" spans="1:37" x14ac:dyDescent="0.3">
      <c r="A404" s="11"/>
      <c r="B404" s="11"/>
      <c r="C404" s="11"/>
      <c r="D404" s="12"/>
      <c r="E404" s="12"/>
      <c r="F404" s="12"/>
      <c r="G404" s="13" t="str" cm="1">
        <f t="array" ref="G404">_xlfn.IFNA(IF(OR(ISBLANK($B404),$D404="",$C404=""),"",INDEX(Table1[Item Cost],MATCH(1,(Items!$B404=Table1[Item])*($C404=Table1[Color])*(Items!$D404=Table1[Size]),0))),"")</f>
        <v/>
      </c>
      <c r="H404" s="13" t="str">
        <f t="shared" si="13"/>
        <v/>
      </c>
      <c r="I404" s="13" t="str">
        <f>IF(COUNTA(Payments!$A$7:$A$154)=0,"",IF(ISBLANK($A404),"",IF(ISNA(MATCH($A404,Payments!$A$7:$A$154,0)),"🚫 No","✔ Yes")))</f>
        <v/>
      </c>
      <c r="J404" s="5" t="str">
        <f t="shared" si="12"/>
        <v/>
      </c>
      <c r="L404" s="8"/>
      <c r="M404" s="4" t="str" cm="1">
        <f t="array" ref="M404">IF(ISBLANK($B404),"",IFERROR(TRANSPOSE(_xlfn.UNIQUE(_xlfn._xlws.FILTER(Table1[Color],Table1[Item]=$B404))),""))</f>
        <v/>
      </c>
      <c r="N404" s="4"/>
      <c r="O404" s="4"/>
      <c r="P404" s="4"/>
      <c r="Q404" s="4"/>
      <c r="R404" s="4"/>
      <c r="S404" s="4"/>
      <c r="T404" s="4"/>
      <c r="U404" s="4"/>
      <c r="V404" s="4"/>
      <c r="W404" s="4"/>
      <c r="X404" s="9"/>
      <c r="Y404" s="8"/>
      <c r="Z404" s="4" t="str" cm="1">
        <f t="array" ref="Z404">IF(OR(ISBLANK($C404),ISBLANK($B404)),"",IFERROR(TRANSPOSE(_xlfn.UNIQUE(_xlfn._xlws.FILTER(Table1[Size],(Table1[Item]=$B404)*(Table1[Color]=$C404)))),""))</f>
        <v/>
      </c>
      <c r="AA404" s="4"/>
      <c r="AB404" s="4"/>
      <c r="AC404" s="4"/>
      <c r="AD404" s="4"/>
      <c r="AE404" s="4"/>
      <c r="AF404" s="4"/>
      <c r="AG404" s="4"/>
      <c r="AH404" s="4"/>
      <c r="AI404" s="4"/>
      <c r="AJ404" s="4"/>
      <c r="AK404" s="9"/>
    </row>
    <row r="405" spans="1:37" x14ac:dyDescent="0.3">
      <c r="A405" s="11"/>
      <c r="B405" s="11"/>
      <c r="C405" s="11"/>
      <c r="D405" s="12"/>
      <c r="E405" s="12"/>
      <c r="F405" s="12"/>
      <c r="G405" s="13" t="str" cm="1">
        <f t="array" ref="G405">_xlfn.IFNA(IF(OR(ISBLANK($B405),$D405="",$C405=""),"",INDEX(Table1[Item Cost],MATCH(1,(Items!$B405=Table1[Item])*($C405=Table1[Color])*(Items!$D405=Table1[Size]),0))),"")</f>
        <v/>
      </c>
      <c r="H405" s="13" t="str">
        <f t="shared" si="13"/>
        <v/>
      </c>
      <c r="I405" s="13" t="str">
        <f>IF(COUNTA(Payments!$A$7:$A$154)=0,"",IF(ISBLANK($A405),"",IF(ISNA(MATCH($A405,Payments!$A$7:$A$154,0)),"🚫 No","✔ Yes")))</f>
        <v/>
      </c>
      <c r="J405" s="5" t="str">
        <f t="shared" si="12"/>
        <v/>
      </c>
      <c r="L405" s="8"/>
      <c r="M405" s="4" t="str" cm="1">
        <f t="array" ref="M405">IF(ISBLANK($B405),"",IFERROR(TRANSPOSE(_xlfn.UNIQUE(_xlfn._xlws.FILTER(Table1[Color],Table1[Item]=$B405))),""))</f>
        <v/>
      </c>
      <c r="N405" s="4"/>
      <c r="O405" s="4"/>
      <c r="P405" s="4"/>
      <c r="Q405" s="4"/>
      <c r="R405" s="4"/>
      <c r="S405" s="4"/>
      <c r="T405" s="4"/>
      <c r="U405" s="4"/>
      <c r="V405" s="4"/>
      <c r="W405" s="4"/>
      <c r="X405" s="9"/>
      <c r="Y405" s="8"/>
      <c r="Z405" s="4" t="str" cm="1">
        <f t="array" ref="Z405">IF(OR(ISBLANK($C405),ISBLANK($B405)),"",IFERROR(TRANSPOSE(_xlfn.UNIQUE(_xlfn._xlws.FILTER(Table1[Size],(Table1[Item]=$B405)*(Table1[Color]=$C405)))),""))</f>
        <v/>
      </c>
      <c r="AA405" s="4"/>
      <c r="AB405" s="4"/>
      <c r="AC405" s="4"/>
      <c r="AD405" s="4"/>
      <c r="AE405" s="4"/>
      <c r="AF405" s="4"/>
      <c r="AG405" s="4"/>
      <c r="AH405" s="4"/>
      <c r="AI405" s="4"/>
      <c r="AJ405" s="4"/>
      <c r="AK405" s="9"/>
    </row>
    <row r="406" spans="1:37" x14ac:dyDescent="0.3">
      <c r="A406" s="11"/>
      <c r="B406" s="11"/>
      <c r="C406" s="11"/>
      <c r="D406" s="12"/>
      <c r="E406" s="12"/>
      <c r="F406" s="12"/>
      <c r="G406" s="13" t="str" cm="1">
        <f t="array" ref="G406">_xlfn.IFNA(IF(OR(ISBLANK($B406),$D406="",$C406=""),"",INDEX(Table1[Item Cost],MATCH(1,(Items!$B406=Table1[Item])*($C406=Table1[Color])*(Items!$D406=Table1[Size]),0))),"")</f>
        <v/>
      </c>
      <c r="H406" s="13" t="str">
        <f t="shared" si="13"/>
        <v/>
      </c>
      <c r="I406" s="13" t="str">
        <f>IF(COUNTA(Payments!$A$7:$A$154)=0,"",IF(ISBLANK($A406),"",IF(ISNA(MATCH($A406,Payments!$A$7:$A$154,0)),"🚫 No","✔ Yes")))</f>
        <v/>
      </c>
      <c r="J406" s="5" t="str">
        <f t="shared" si="12"/>
        <v/>
      </c>
      <c r="L406" s="8"/>
      <c r="M406" s="4" t="str" cm="1">
        <f t="array" ref="M406">IF(ISBLANK($B406),"",IFERROR(TRANSPOSE(_xlfn.UNIQUE(_xlfn._xlws.FILTER(Table1[Color],Table1[Item]=$B406))),""))</f>
        <v/>
      </c>
      <c r="N406" s="4"/>
      <c r="O406" s="4"/>
      <c r="P406" s="4"/>
      <c r="Q406" s="4"/>
      <c r="R406" s="4"/>
      <c r="S406" s="4"/>
      <c r="T406" s="4"/>
      <c r="U406" s="4"/>
      <c r="V406" s="4"/>
      <c r="W406" s="4"/>
      <c r="X406" s="9"/>
      <c r="Y406" s="8"/>
      <c r="Z406" s="4" t="str" cm="1">
        <f t="array" ref="Z406">IF(OR(ISBLANK($C406),ISBLANK($B406)),"",IFERROR(TRANSPOSE(_xlfn.UNIQUE(_xlfn._xlws.FILTER(Table1[Size],(Table1[Item]=$B406)*(Table1[Color]=$C406)))),""))</f>
        <v/>
      </c>
      <c r="AA406" s="4"/>
      <c r="AB406" s="4"/>
      <c r="AC406" s="4"/>
      <c r="AD406" s="4"/>
      <c r="AE406" s="4"/>
      <c r="AF406" s="4"/>
      <c r="AG406" s="4"/>
      <c r="AH406" s="4"/>
      <c r="AI406" s="4"/>
      <c r="AJ406" s="4"/>
      <c r="AK406" s="9"/>
    </row>
    <row r="407" spans="1:37" x14ac:dyDescent="0.3">
      <c r="A407" s="11"/>
      <c r="B407" s="11"/>
      <c r="C407" s="11"/>
      <c r="D407" s="12"/>
      <c r="E407" s="12"/>
      <c r="F407" s="12"/>
      <c r="G407" s="13" t="str" cm="1">
        <f t="array" ref="G407">_xlfn.IFNA(IF(OR(ISBLANK($B407),$D407="",$C407=""),"",INDEX(Table1[Item Cost],MATCH(1,(Items!$B407=Table1[Item])*($C407=Table1[Color])*(Items!$D407=Table1[Size]),0))),"")</f>
        <v/>
      </c>
      <c r="H407" s="13" t="str">
        <f t="shared" si="13"/>
        <v/>
      </c>
      <c r="I407" s="13" t="str">
        <f>IF(COUNTA(Payments!$A$7:$A$154)=0,"",IF(ISBLANK($A407),"",IF(ISNA(MATCH($A407,Payments!$A$7:$A$154,0)),"🚫 No","✔ Yes")))</f>
        <v/>
      </c>
      <c r="J407" s="5" t="str">
        <f t="shared" si="12"/>
        <v/>
      </c>
      <c r="L407" s="8"/>
      <c r="M407" s="4" t="str" cm="1">
        <f t="array" ref="M407">IF(ISBLANK($B407),"",IFERROR(TRANSPOSE(_xlfn.UNIQUE(_xlfn._xlws.FILTER(Table1[Color],Table1[Item]=$B407))),""))</f>
        <v/>
      </c>
      <c r="N407" s="4"/>
      <c r="O407" s="4"/>
      <c r="P407" s="4"/>
      <c r="Q407" s="4"/>
      <c r="R407" s="4"/>
      <c r="S407" s="4"/>
      <c r="T407" s="4"/>
      <c r="U407" s="4"/>
      <c r="V407" s="4"/>
      <c r="W407" s="4"/>
      <c r="X407" s="9"/>
      <c r="Y407" s="8"/>
      <c r="Z407" s="4" t="str" cm="1">
        <f t="array" ref="Z407">IF(OR(ISBLANK($C407),ISBLANK($B407)),"",IFERROR(TRANSPOSE(_xlfn.UNIQUE(_xlfn._xlws.FILTER(Table1[Size],(Table1[Item]=$B407)*(Table1[Color]=$C407)))),""))</f>
        <v/>
      </c>
      <c r="AA407" s="4"/>
      <c r="AB407" s="4"/>
      <c r="AC407" s="4"/>
      <c r="AD407" s="4"/>
      <c r="AE407" s="4"/>
      <c r="AF407" s="4"/>
      <c r="AG407" s="4"/>
      <c r="AH407" s="4"/>
      <c r="AI407" s="4"/>
      <c r="AJ407" s="4"/>
      <c r="AK407" s="9"/>
    </row>
    <row r="408" spans="1:37" x14ac:dyDescent="0.3">
      <c r="A408" s="11"/>
      <c r="B408" s="11"/>
      <c r="C408" s="11"/>
      <c r="D408" s="12"/>
      <c r="E408" s="12"/>
      <c r="F408" s="12"/>
      <c r="G408" s="13" t="str" cm="1">
        <f t="array" ref="G408">_xlfn.IFNA(IF(OR(ISBLANK($B408),$D408="",$C408=""),"",INDEX(Table1[Item Cost],MATCH(1,(Items!$B408=Table1[Item])*($C408=Table1[Color])*(Items!$D408=Table1[Size]),0))),"")</f>
        <v/>
      </c>
      <c r="H408" s="13" t="str">
        <f t="shared" si="13"/>
        <v/>
      </c>
      <c r="I408" s="13" t="str">
        <f>IF(COUNTA(Payments!$A$7:$A$154)=0,"",IF(ISBLANK($A408),"",IF(ISNA(MATCH($A408,Payments!$A$7:$A$154,0)),"🚫 No","✔ Yes")))</f>
        <v/>
      </c>
      <c r="J408" s="5" t="str">
        <f t="shared" si="12"/>
        <v/>
      </c>
      <c r="L408" s="8"/>
      <c r="M408" s="4" t="str" cm="1">
        <f t="array" ref="M408">IF(ISBLANK($B408),"",IFERROR(TRANSPOSE(_xlfn.UNIQUE(_xlfn._xlws.FILTER(Table1[Color],Table1[Item]=$B408))),""))</f>
        <v/>
      </c>
      <c r="N408" s="4"/>
      <c r="O408" s="4"/>
      <c r="P408" s="4"/>
      <c r="Q408" s="4"/>
      <c r="R408" s="4"/>
      <c r="S408" s="4"/>
      <c r="T408" s="4"/>
      <c r="U408" s="4"/>
      <c r="V408" s="4"/>
      <c r="W408" s="4"/>
      <c r="X408" s="9"/>
      <c r="Y408" s="8"/>
      <c r="Z408" s="4" t="str" cm="1">
        <f t="array" ref="Z408">IF(OR(ISBLANK($C408),ISBLANK($B408)),"",IFERROR(TRANSPOSE(_xlfn.UNIQUE(_xlfn._xlws.FILTER(Table1[Size],(Table1[Item]=$B408)*(Table1[Color]=$C408)))),""))</f>
        <v/>
      </c>
      <c r="AA408" s="4"/>
      <c r="AB408" s="4"/>
      <c r="AC408" s="4"/>
      <c r="AD408" s="4"/>
      <c r="AE408" s="4"/>
      <c r="AF408" s="4"/>
      <c r="AG408" s="4"/>
      <c r="AH408" s="4"/>
      <c r="AI408" s="4"/>
      <c r="AJ408" s="4"/>
      <c r="AK408" s="9"/>
    </row>
  </sheetData>
  <sheetProtection sheet="1" objects="1" scenarios="1"/>
  <mergeCells count="2">
    <mergeCell ref="A2:I2"/>
    <mergeCell ref="A1:I1"/>
  </mergeCells>
  <dataValidations count="6">
    <dataValidation type="list" allowBlank="1" showInputMessage="1" showErrorMessage="1" sqref="C7:C408" xr:uid="{AEE94BFD-641E-4E20-AAB9-CBE3ECAE2997}">
      <formula1>$L7:$X7</formula1>
    </dataValidation>
    <dataValidation type="list" allowBlank="1" showInputMessage="1" showErrorMessage="1" errorTitle="Error" error="Please select an available size" sqref="D7:D408" xr:uid="{7811C0FE-DDE3-45AE-9EF9-91EA8ADC8140}">
      <formula1>$Y7:AK7</formula1>
    </dataValidation>
    <dataValidation type="whole" allowBlank="1" showInputMessage="1" showErrorMessage="1" errorTitle="Error" error="Must be a number from 1 to 99" sqref="E5:E408" xr:uid="{2A8E7729-39DC-4FBD-8C69-1DBE6B547AA8}">
      <formula1>1</formula1>
      <formula2>99</formula2>
    </dataValidation>
    <dataValidation type="list" allowBlank="1" showInputMessage="1" showErrorMessage="1" errorTitle="Invalid Choice" error="Please select an available color" sqref="C5:C6" xr:uid="{64E5195E-72A4-4E2A-BC42-129CFDC020A3}">
      <formula1>$L5:$X5</formula1>
    </dataValidation>
    <dataValidation type="list" allowBlank="1" showInputMessage="1" showErrorMessage="1" errorTitle="Invalid Choice" error="Please select an available size" sqref="D5" xr:uid="{C595605D-B37E-4A03-A0AB-1764B5B3344B}">
      <formula1>$Y5:AK5</formula1>
    </dataValidation>
    <dataValidation type="list" allowBlank="1" showInputMessage="1" showErrorMessage="1" errorTitle="Error" error="Please select an available size. Must choose an item type and color before choosing size." sqref="D6" xr:uid="{68763DCE-4642-410C-9B27-9EA98AF4D192}">
      <formula1>$Y6:AK6</formula1>
    </dataValidation>
  </dataValidations>
  <pageMargins left="0.7" right="0.7" top="0.75" bottom="0.75" header="0.3" footer="0.3"/>
  <pageSetup scale="78"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0F63E539-EC4D-41DE-8B2C-1701445F751C}">
          <x14:formula1>
            <xm:f>Lookups!$K$2:$K$6</xm:f>
          </x14:formula1>
          <xm:sqref>B8:B11 B17:B408</xm:sqref>
        </x14:dataValidation>
        <x14:dataValidation type="list" allowBlank="1" showInputMessage="1" showErrorMessage="1" errorTitle="Invalid Choice" error="Choose one of the options in the drop-down menu" xr:uid="{0F09B8CA-197F-4F8C-8D62-A3E81A9E9249}">
          <x14:formula1>
            <xm:f>Lookups!$K$2:$K$6</xm:f>
          </x14:formula1>
          <xm:sqref>B12:B16 B7</xm:sqref>
        </x14:dataValidation>
        <x14:dataValidation type="list" allowBlank="1" showInputMessage="1" showErrorMessage="1" errorTitle="Invalid Choice" error="Leave blank if paying themself, select &quot;Troop&quot; if troop is paying for this item." xr:uid="{7665393C-DEF7-4AE9-B3AF-2152CACA03EB}">
          <x14:formula1>
            <xm:f>Lookups!$M$2:$M$3</xm:f>
          </x14:formula1>
          <xm:sqref>F5:F408</xm:sqref>
        </x14:dataValidation>
        <x14:dataValidation type="list" allowBlank="1" showInputMessage="1" showErrorMessage="1" errorTitle="Invalid Choice" error="Choose one of the options in the drop-down menu" xr:uid="{5908B590-DF24-4367-B76B-F63CD0178CF4}">
          <x14:formula1>
            <xm:f>Lookups!$K$2:$K$9</xm:f>
          </x14:formula1>
          <xm:sqref>B5:B6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D14E8-57D9-43F9-A8EA-0179D67F4D7D}">
  <sheetPr>
    <pageSetUpPr fitToPage="1"/>
  </sheetPr>
  <dimension ref="A1:F159"/>
  <sheetViews>
    <sheetView workbookViewId="0">
      <selection activeCell="C14" sqref="C14"/>
    </sheetView>
  </sheetViews>
  <sheetFormatPr defaultColWidth="0" defaultRowHeight="16.5" zeroHeight="1" x14ac:dyDescent="0.3"/>
  <cols>
    <col min="1" max="1" width="37.875" customWidth="1"/>
    <col min="2" max="2" width="12.25" customWidth="1"/>
    <col min="3" max="3" width="27" customWidth="1"/>
    <col min="4" max="4" width="11.75" customWidth="1"/>
    <col min="5" max="5" width="13.625" customWidth="1"/>
    <col min="6" max="6" width="10.375" customWidth="1"/>
    <col min="7" max="16384" width="8" hidden="1"/>
  </cols>
  <sheetData>
    <row r="1" spans="1:6" ht="33" x14ac:dyDescent="0.6">
      <c r="A1" s="30" t="s">
        <v>37</v>
      </c>
      <c r="B1" s="30"/>
      <c r="C1" s="30"/>
      <c r="D1" s="30"/>
      <c r="E1" s="30"/>
      <c r="F1" s="30"/>
    </row>
    <row r="2" spans="1:6" ht="17.25" customHeight="1" x14ac:dyDescent="0.3">
      <c r="A2" s="31" t="s">
        <v>36</v>
      </c>
      <c r="B2" s="31"/>
      <c r="C2" s="24" t="s">
        <v>33</v>
      </c>
      <c r="D2" s="23">
        <f>SUM($B$7:$B$154)</f>
        <v>0</v>
      </c>
      <c r="E2" s="25" t="s">
        <v>32</v>
      </c>
      <c r="F2" s="23">
        <f>SUM($D$7:$D$154)</f>
        <v>0</v>
      </c>
    </row>
    <row r="3" spans="1:6" ht="17.25" customHeight="1" x14ac:dyDescent="0.3">
      <c r="A3" s="31"/>
      <c r="B3" s="31"/>
      <c r="C3" s="24" t="s">
        <v>35</v>
      </c>
      <c r="D3" s="26">
        <f>COUNTIF($E$7:$E$154,"&gt;"&amp;0)</f>
        <v>0</v>
      </c>
      <c r="E3" s="25" t="s">
        <v>31</v>
      </c>
      <c r="F3" s="23">
        <f>SUM($F$7:$F$154)</f>
        <v>0</v>
      </c>
    </row>
    <row r="4" spans="1:6" ht="17.25" customHeight="1" x14ac:dyDescent="0.3">
      <c r="A4" s="31"/>
      <c r="B4" s="31"/>
      <c r="C4" s="24" t="s">
        <v>26</v>
      </c>
      <c r="D4" s="23">
        <f>SUM($E$7:$E$154)</f>
        <v>0</v>
      </c>
      <c r="E4" s="25" t="s">
        <v>34</v>
      </c>
      <c r="F4" s="23">
        <f>F3+F2</f>
        <v>0</v>
      </c>
    </row>
    <row r="5" spans="1:6" x14ac:dyDescent="0.3">
      <c r="A5" s="22" t="s">
        <v>12</v>
      </c>
      <c r="B5" s="22" t="s">
        <v>20</v>
      </c>
      <c r="C5" s="22" t="s">
        <v>24</v>
      </c>
      <c r="D5" s="22" t="s">
        <v>25</v>
      </c>
      <c r="E5" s="22" t="s">
        <v>26</v>
      </c>
      <c r="F5" s="22" t="s">
        <v>21</v>
      </c>
    </row>
    <row r="6" spans="1:6" ht="2.25" customHeight="1" x14ac:dyDescent="0.3">
      <c r="A6" s="22"/>
      <c r="B6" s="22"/>
      <c r="C6" s="22"/>
      <c r="D6" s="22"/>
      <c r="E6" s="22"/>
      <c r="F6" s="22"/>
    </row>
    <row r="7" spans="1:6" x14ac:dyDescent="0.3">
      <c r="A7" s="11"/>
      <c r="B7" s="16"/>
      <c r="C7" s="11"/>
      <c r="D7" s="13" t="str">
        <f>IF(ISBLANK($A7),"",IF(ISNA(MATCH($A7,Items!$A$5:$A$408,0)),"Not Found",SUMIFS(Items!$H$5:$H$408,Items!$A$5:$A$408,$A7,Items!$F$5:$F$408,"")))</f>
        <v/>
      </c>
      <c r="E7" s="18" t="str">
        <f>IFERROR(IF(ISBLANK(A7),"",D7-B7),"")</f>
        <v/>
      </c>
      <c r="F7" s="17" t="str">
        <f>IF($D7="Not Found","",IF(ISBLANK($A7),"",SUMIFS(Items!$H$5:$H$408,Items!$A$5:$A$408,$A7,Items!$F$5:$F$408,"Troop")))</f>
        <v/>
      </c>
    </row>
    <row r="8" spans="1:6" x14ac:dyDescent="0.3">
      <c r="A8" s="11"/>
      <c r="B8" s="16"/>
      <c r="C8" s="11"/>
      <c r="D8" s="13" t="str">
        <f>IF(ISBLANK($A8),"",IF(ISNA(MATCH($A8,Items!$A$5:$A$408,0)),"Not Found",SUMIFS(Items!$H$5:$H$408,Items!$A$5:$A$408,$A8,Items!$F$5:$F$408,"")))</f>
        <v/>
      </c>
      <c r="E8" s="18" t="str">
        <f>IFERROR(IF(ISBLANK(A8),"",D8-B8),"")</f>
        <v/>
      </c>
      <c r="F8" s="17" t="str">
        <f>IF($D8="Not Found","",IF(ISBLANK($A8),"",SUMIFS(Items!$H$5:$H$408,Items!$A$5:$A$408,$A8,Items!$F$5:$F$408,"Troop")))</f>
        <v/>
      </c>
    </row>
    <row r="9" spans="1:6" x14ac:dyDescent="0.3">
      <c r="A9" s="11"/>
      <c r="B9" s="16"/>
      <c r="C9" s="11"/>
      <c r="D9" s="13" t="str">
        <f>IF(ISBLANK($A9),"",IF(ISNA(MATCH($A9,Items!$A$5:$A$408,0)),"Not Found",SUMIFS(Items!$H$5:$H$408,Items!$A$5:$A$408,$A9,Items!$F$5:$F$408,"")))</f>
        <v/>
      </c>
      <c r="E9" s="18" t="str">
        <f>IFERROR(IF(ISBLANK(A9),"",D9-B9),"")</f>
        <v/>
      </c>
      <c r="F9" s="17" t="str">
        <f>IF($D9="Not Found","",IF(ISBLANK($A9),"",SUMIFS(Items!$H$5:$H$408,Items!$A$5:$A$408,$A9,Items!$F$5:$F$408,"Troop")))</f>
        <v/>
      </c>
    </row>
    <row r="10" spans="1:6" x14ac:dyDescent="0.3">
      <c r="A10" s="11"/>
      <c r="B10" s="16"/>
      <c r="C10" s="11"/>
      <c r="D10" s="13" t="str">
        <f>IF(ISBLANK($A10),"",IF(ISNA(MATCH($A10,Items!$A$5:$A$408,0)),"Not Found",SUMIFS(Items!$H$5:$H$408,Items!$A$5:$A$408,$A10,Items!$F$5:$F$408,"")))</f>
        <v/>
      </c>
      <c r="E10" s="18" t="str">
        <f>IFERROR(IF(ISBLANK(A10),"",D10-B10),"")</f>
        <v/>
      </c>
      <c r="F10" s="17" t="str">
        <f>IF($D10="Not Found","",IF(ISBLANK($A10),"",SUMIFS(Items!$H$5:$H$408,Items!$A$5:$A$408,$A10,Items!$F$5:$F$408,"Troop")))</f>
        <v/>
      </c>
    </row>
    <row r="11" spans="1:6" x14ac:dyDescent="0.3">
      <c r="A11" s="11"/>
      <c r="B11" s="16"/>
      <c r="C11" s="11"/>
      <c r="D11" s="13" t="str">
        <f>IF(ISBLANK($A11),"",IF(ISNA(MATCH($A11,Items!$A$5:$A$408,0)),"Not Found",SUMIFS(Items!$H$5:$H$408,Items!$A$5:$A$408,$A11,Items!$F$5:$F$408,"")))</f>
        <v/>
      </c>
      <c r="E11" s="18" t="str">
        <f>IFERROR(IF(ISBLANK(A11),"",D11-B11),"")</f>
        <v/>
      </c>
      <c r="F11" s="17" t="str">
        <f>IF($D11="Not Found","",IF(ISBLANK($A11),"",SUMIFS(Items!$H$5:$H$408,Items!$A$5:$A$408,$A11,Items!$F$5:$F$408,"Troop")))</f>
        <v/>
      </c>
    </row>
    <row r="12" spans="1:6" x14ac:dyDescent="0.3">
      <c r="A12" s="11"/>
      <c r="B12" s="16"/>
      <c r="C12" s="11"/>
      <c r="D12" s="13" t="str">
        <f>IF(ISBLANK($A12),"",IF(ISNA(MATCH($A12,Items!$A$5:$A$408,0)),"Not Found",SUMIFS(Items!$H$5:$H$408,Items!$A$5:$A$408,$A12,Items!$F$5:$F$408,"")))</f>
        <v/>
      </c>
      <c r="E12" s="18" t="str">
        <f t="shared" ref="E12:E75" si="0">IFERROR(IF(ISBLANK(A12),"",D12-B12),"")</f>
        <v/>
      </c>
      <c r="F12" s="17" t="str">
        <f>IF($D12="Not Found","",IF(ISBLANK($A12),"",SUMIFS(Items!$H$5:$H$408,Items!$A$5:$A$408,$A12,Items!$F$5:$F$408,"Troop")))</f>
        <v/>
      </c>
    </row>
    <row r="13" spans="1:6" x14ac:dyDescent="0.3">
      <c r="A13" s="11"/>
      <c r="B13" s="16"/>
      <c r="C13" s="11"/>
      <c r="D13" s="13" t="str">
        <f>IF(ISBLANK($A13),"",IF(ISNA(MATCH($A13,Items!$A$5:$A$408,0)),"Not Found",SUMIFS(Items!$H$5:$H$408,Items!$A$5:$A$408,$A13,Items!$F$5:$F$408,"")))</f>
        <v/>
      </c>
      <c r="E13" s="18" t="str">
        <f t="shared" si="0"/>
        <v/>
      </c>
      <c r="F13" s="17" t="str">
        <f>IF($D13="Not Found","",IF(ISBLANK($A13),"",SUMIFS(Items!$H$5:$H$408,Items!$A$5:$A$408,$A13,Items!$F$5:$F$408,"Troop")))</f>
        <v/>
      </c>
    </row>
    <row r="14" spans="1:6" x14ac:dyDescent="0.3">
      <c r="A14" s="11"/>
      <c r="B14" s="16"/>
      <c r="C14" s="11"/>
      <c r="D14" s="13" t="str">
        <f>IF(ISBLANK($A14),"",IF(ISNA(MATCH($A14,Items!$A$5:$A$408,0)),"Not Found",SUMIFS(Items!$H$5:$H$408,Items!$A$5:$A$408,$A14,Items!$F$5:$F$408,"")))</f>
        <v/>
      </c>
      <c r="E14" s="18" t="str">
        <f t="shared" si="0"/>
        <v/>
      </c>
      <c r="F14" s="17" t="str">
        <f>IF($D14="Not Found","",IF(ISBLANK($A14),"",SUMIFS(Items!$H$5:$H$408,Items!$A$5:$A$408,$A14,Items!$F$5:$F$408,"Troop")))</f>
        <v/>
      </c>
    </row>
    <row r="15" spans="1:6" x14ac:dyDescent="0.3">
      <c r="A15" s="11"/>
      <c r="B15" s="16"/>
      <c r="C15" s="11"/>
      <c r="D15" s="13" t="str">
        <f>IF(ISBLANK($A15),"",IF(ISNA(MATCH($A15,Items!$A$5:$A$408,0)),"Not Found",SUMIFS(Items!$H$5:$H$408,Items!$A$5:$A$408,$A15,Items!$F$5:$F$408,"")))</f>
        <v/>
      </c>
      <c r="E15" s="18" t="str">
        <f t="shared" si="0"/>
        <v/>
      </c>
      <c r="F15" s="17" t="str">
        <f>IF($D15="Not Found","",IF(ISBLANK($A15),"",SUMIFS(Items!$H$5:$H$408,Items!$A$5:$A$408,$A15,Items!$F$5:$F$408,"Troop")))</f>
        <v/>
      </c>
    </row>
    <row r="16" spans="1:6" x14ac:dyDescent="0.3">
      <c r="A16" s="11"/>
      <c r="B16" s="16"/>
      <c r="C16" s="11"/>
      <c r="D16" s="13" t="str">
        <f>IF(ISBLANK($A16),"",IF(ISNA(MATCH($A16,Items!$A$5:$A$408,0)),"Not Found",SUMIFS(Items!$H$5:$H$408,Items!$A$5:$A$408,$A16,Items!$F$5:$F$408,"")))</f>
        <v/>
      </c>
      <c r="E16" s="18" t="str">
        <f t="shared" si="0"/>
        <v/>
      </c>
      <c r="F16" s="17" t="str">
        <f>IF($D16="Not Found","",IF(ISBLANK($A16),"",SUMIFS(Items!$H$5:$H$408,Items!$A$5:$A$408,$A16,Items!$F$5:$F$408,"Troop")))</f>
        <v/>
      </c>
    </row>
    <row r="17" spans="1:6" x14ac:dyDescent="0.3">
      <c r="A17" s="11"/>
      <c r="B17" s="16"/>
      <c r="C17" s="11"/>
      <c r="D17" s="13" t="str">
        <f>IF(ISBLANK($A17),"",IF(ISNA(MATCH($A17,Items!$A$5:$A$408,0)),"Not Found",SUMIFS(Items!$H$5:$H$408,Items!$A$5:$A$408,$A17,Items!$F$5:$F$408,"")))</f>
        <v/>
      </c>
      <c r="E17" s="18" t="str">
        <f t="shared" si="0"/>
        <v/>
      </c>
      <c r="F17" s="17" t="str">
        <f>IF($D17="Not Found","",IF(ISBLANK($A17),"",SUMIFS(Items!$H$5:$H$408,Items!$A$5:$A$408,$A17,Items!$F$5:$F$408,"Troop")))</f>
        <v/>
      </c>
    </row>
    <row r="18" spans="1:6" x14ac:dyDescent="0.3">
      <c r="A18" s="11"/>
      <c r="B18" s="16"/>
      <c r="C18" s="11"/>
      <c r="D18" s="13" t="str">
        <f>IF(ISBLANK($A18),"",IF(ISNA(MATCH($A18,Items!$A$5:$A$408,0)),"Not Found",SUMIFS(Items!$H$5:$H$408,Items!$A$5:$A$408,$A18,Items!$F$5:$F$408,"")))</f>
        <v/>
      </c>
      <c r="E18" s="18" t="str">
        <f t="shared" si="0"/>
        <v/>
      </c>
      <c r="F18" s="17" t="str">
        <f>IF($D18="Not Found","",IF(ISBLANK($A18),"",SUMIFS(Items!$H$5:$H$408,Items!$A$5:$A$408,$A18,Items!$F$5:$F$408,"Troop")))</f>
        <v/>
      </c>
    </row>
    <row r="19" spans="1:6" x14ac:dyDescent="0.3">
      <c r="A19" s="11"/>
      <c r="B19" s="16"/>
      <c r="C19" s="11"/>
      <c r="D19" s="13" t="str">
        <f>IF(ISBLANK($A19),"",IF(ISNA(MATCH($A19,Items!$A$5:$A$408,0)),"Not Found",SUMIFS(Items!$H$5:$H$408,Items!$A$5:$A$408,$A19,Items!$F$5:$F$408,"")))</f>
        <v/>
      </c>
      <c r="E19" s="18" t="str">
        <f t="shared" si="0"/>
        <v/>
      </c>
      <c r="F19" s="17" t="str">
        <f>IF($D19="Not Found","",IF(ISBLANK($A19),"",SUMIFS(Items!$H$5:$H$408,Items!$A$5:$A$408,$A19,Items!$F$5:$F$408,"Troop")))</f>
        <v/>
      </c>
    </row>
    <row r="20" spans="1:6" x14ac:dyDescent="0.3">
      <c r="A20" s="11"/>
      <c r="B20" s="16"/>
      <c r="C20" s="11"/>
      <c r="D20" s="13" t="str">
        <f>IF(ISBLANK($A20),"",IF(ISNA(MATCH($A20,Items!$A$5:$A$408,0)),"Not Found",SUMIFS(Items!$H$5:$H$408,Items!$A$5:$A$408,$A20,Items!$F$5:$F$408,"")))</f>
        <v/>
      </c>
      <c r="E20" s="18" t="str">
        <f t="shared" si="0"/>
        <v/>
      </c>
      <c r="F20" s="17" t="str">
        <f>IF($D20="Not Found","",IF(ISBLANK($A20),"",SUMIFS(Items!$H$5:$H$408,Items!$A$5:$A$408,$A20,Items!$F$5:$F$408,"Troop")))</f>
        <v/>
      </c>
    </row>
    <row r="21" spans="1:6" x14ac:dyDescent="0.3">
      <c r="A21" s="11"/>
      <c r="B21" s="16"/>
      <c r="C21" s="11"/>
      <c r="D21" s="13" t="str">
        <f>IF(ISBLANK($A21),"",IF(ISNA(MATCH($A21,Items!$A$5:$A$408,0)),"Not Found",SUMIFS(Items!$H$5:$H$408,Items!$A$5:$A$408,$A21,Items!$F$5:$F$408,"")))</f>
        <v/>
      </c>
      <c r="E21" s="18" t="str">
        <f t="shared" si="0"/>
        <v/>
      </c>
      <c r="F21" s="17" t="str">
        <f>IF($D21="Not Found","",IF(ISBLANK($A21),"",SUMIFS(Items!$H$5:$H$408,Items!$A$5:$A$408,$A21,Items!$F$5:$F$408,"Troop")))</f>
        <v/>
      </c>
    </row>
    <row r="22" spans="1:6" x14ac:dyDescent="0.3">
      <c r="A22" s="11"/>
      <c r="B22" s="16"/>
      <c r="C22" s="11"/>
      <c r="D22" s="13" t="str">
        <f>IF(ISBLANK($A22),"",IF(ISNA(MATCH($A22,Items!$A$5:$A$408,0)),"Not Found",SUMIFS(Items!$H$5:$H$408,Items!$A$5:$A$408,$A22,Items!$F$5:$F$408,"")))</f>
        <v/>
      </c>
      <c r="E22" s="18" t="str">
        <f t="shared" si="0"/>
        <v/>
      </c>
      <c r="F22" s="17" t="str">
        <f>IF($D22="Not Found","",IF(ISBLANK($A22),"",SUMIFS(Items!$H$5:$H$408,Items!$A$5:$A$408,$A22,Items!$F$5:$F$408,"Troop")))</f>
        <v/>
      </c>
    </row>
    <row r="23" spans="1:6" x14ac:dyDescent="0.3">
      <c r="A23" s="11"/>
      <c r="B23" s="16"/>
      <c r="C23" s="11"/>
      <c r="D23" s="13" t="str">
        <f>IF(ISBLANK($A23),"",IF(ISNA(MATCH($A23,Items!$A$5:$A$408,0)),"Not Found",SUMIFS(Items!$H$5:$H$408,Items!$A$5:$A$408,$A23,Items!$F$5:$F$408,"")))</f>
        <v/>
      </c>
      <c r="E23" s="18" t="str">
        <f t="shared" si="0"/>
        <v/>
      </c>
      <c r="F23" s="17" t="str">
        <f>IF($D23="Not Found","",IF(ISBLANK($A23),"",SUMIFS(Items!$H$5:$H$408,Items!$A$5:$A$408,$A23,Items!$F$5:$F$408,"Troop")))</f>
        <v/>
      </c>
    </row>
    <row r="24" spans="1:6" x14ac:dyDescent="0.3">
      <c r="A24" s="11"/>
      <c r="B24" s="16"/>
      <c r="C24" s="11"/>
      <c r="D24" s="13" t="str">
        <f>IF(ISBLANK($A24),"",IF(ISNA(MATCH($A24,Items!$A$5:$A$408,0)),"Not Found",SUMIFS(Items!$H$5:$H$408,Items!$A$5:$A$408,$A24,Items!$F$5:$F$408,"")))</f>
        <v/>
      </c>
      <c r="E24" s="18" t="str">
        <f t="shared" si="0"/>
        <v/>
      </c>
      <c r="F24" s="17" t="str">
        <f>IF($D24="Not Found","",IF(ISBLANK($A24),"",SUMIFS(Items!$H$5:$H$408,Items!$A$5:$A$408,$A24,Items!$F$5:$F$408,"Troop")))</f>
        <v/>
      </c>
    </row>
    <row r="25" spans="1:6" x14ac:dyDescent="0.3">
      <c r="A25" s="11"/>
      <c r="B25" s="16"/>
      <c r="C25" s="11"/>
      <c r="D25" s="13" t="str">
        <f>IF(ISBLANK($A25),"",IF(ISNA(MATCH($A25,Items!$A$5:$A$408,0)),"Not Found",SUMIFS(Items!$H$5:$H$408,Items!$A$5:$A$408,$A25,Items!$F$5:$F$408,"")))</f>
        <v/>
      </c>
      <c r="E25" s="18" t="str">
        <f t="shared" si="0"/>
        <v/>
      </c>
      <c r="F25" s="17" t="str">
        <f>IF($D25="Not Found","",IF(ISBLANK($A25),"",SUMIFS(Items!$H$5:$H$408,Items!$A$5:$A$408,$A25,Items!$F$5:$F$408,"Troop")))</f>
        <v/>
      </c>
    </row>
    <row r="26" spans="1:6" x14ac:dyDescent="0.3">
      <c r="A26" s="11"/>
      <c r="B26" s="16"/>
      <c r="C26" s="11"/>
      <c r="D26" s="13" t="str">
        <f>IF(ISBLANK($A26),"",IF(ISNA(MATCH($A26,Items!$A$5:$A$408,0)),"Not Found",SUMIFS(Items!$H$5:$H$408,Items!$A$5:$A$408,$A26,Items!$F$5:$F$408,"")))</f>
        <v/>
      </c>
      <c r="E26" s="18" t="str">
        <f t="shared" si="0"/>
        <v/>
      </c>
      <c r="F26" s="17" t="str">
        <f>IF($D26="Not Found","",IF(ISBLANK($A26),"",SUMIFS(Items!$H$5:$H$408,Items!$A$5:$A$408,$A26,Items!$F$5:$F$408,"Troop")))</f>
        <v/>
      </c>
    </row>
    <row r="27" spans="1:6" x14ac:dyDescent="0.3">
      <c r="A27" s="11"/>
      <c r="B27" s="16"/>
      <c r="C27" s="11"/>
      <c r="D27" s="13" t="str">
        <f>IF(ISBLANK($A27),"",IF(ISNA(MATCH($A27,Items!$A$5:$A$408,0)),"Not Found",SUMIFS(Items!$H$5:$H$408,Items!$A$5:$A$408,$A27,Items!$F$5:$F$408,"")))</f>
        <v/>
      </c>
      <c r="E27" s="18" t="str">
        <f t="shared" si="0"/>
        <v/>
      </c>
      <c r="F27" s="17" t="str">
        <f>IF($D27="Not Found","",IF(ISBLANK($A27),"",SUMIFS(Items!$H$5:$H$408,Items!$A$5:$A$408,$A27,Items!$F$5:$F$408,"Troop")))</f>
        <v/>
      </c>
    </row>
    <row r="28" spans="1:6" x14ac:dyDescent="0.3">
      <c r="A28" s="11"/>
      <c r="B28" s="16"/>
      <c r="C28" s="11"/>
      <c r="D28" s="13" t="str">
        <f>IF(ISBLANK($A28),"",IF(ISNA(MATCH($A28,Items!$A$5:$A$408,0)),"Not Found",SUMIFS(Items!$H$5:$H$408,Items!$A$5:$A$408,$A28,Items!$F$5:$F$408,"")))</f>
        <v/>
      </c>
      <c r="E28" s="18" t="str">
        <f t="shared" si="0"/>
        <v/>
      </c>
      <c r="F28" s="17" t="str">
        <f>IF($D28="Not Found","",IF(ISBLANK($A28),"",SUMIFS(Items!$H$5:$H$408,Items!$A$5:$A$408,$A28,Items!$F$5:$F$408,"Troop")))</f>
        <v/>
      </c>
    </row>
    <row r="29" spans="1:6" x14ac:dyDescent="0.3">
      <c r="A29" s="11"/>
      <c r="B29" s="16"/>
      <c r="C29" s="11"/>
      <c r="D29" s="13" t="str">
        <f>IF(ISBLANK($A29),"",IF(ISNA(MATCH($A29,Items!$A$5:$A$408,0)),"Not Found",SUMIFS(Items!$H$5:$H$408,Items!$A$5:$A$408,$A29,Items!$F$5:$F$408,"")))</f>
        <v/>
      </c>
      <c r="E29" s="18" t="str">
        <f t="shared" si="0"/>
        <v/>
      </c>
      <c r="F29" s="17" t="str">
        <f>IF($D29="Not Found","",IF(ISBLANK($A29),"",SUMIFS(Items!$H$5:$H$408,Items!$A$5:$A$408,$A29,Items!$F$5:$F$408,"Troop")))</f>
        <v/>
      </c>
    </row>
    <row r="30" spans="1:6" x14ac:dyDescent="0.3">
      <c r="A30" s="11"/>
      <c r="B30" s="16"/>
      <c r="C30" s="11"/>
      <c r="D30" s="13" t="str">
        <f>IF(ISBLANK($A30),"",IF(ISNA(MATCH($A30,Items!$A$5:$A$408,0)),"Not Found",SUMIFS(Items!$H$5:$H$408,Items!$A$5:$A$408,$A30,Items!$F$5:$F$408,"")))</f>
        <v/>
      </c>
      <c r="E30" s="18" t="str">
        <f t="shared" si="0"/>
        <v/>
      </c>
      <c r="F30" s="17" t="str">
        <f>IF($D30="Not Found","",IF(ISBLANK($A30),"",SUMIFS(Items!$H$5:$H$408,Items!$A$5:$A$408,$A30,Items!$F$5:$F$408,"Troop")))</f>
        <v/>
      </c>
    </row>
    <row r="31" spans="1:6" x14ac:dyDescent="0.3">
      <c r="A31" s="11"/>
      <c r="B31" s="16"/>
      <c r="C31" s="11"/>
      <c r="D31" s="13" t="str">
        <f>IF(ISBLANK($A31),"",IF(ISNA(MATCH($A31,Items!$A$5:$A$408,0)),"Not Found",SUMIFS(Items!$H$5:$H$408,Items!$A$5:$A$408,$A31,Items!$F$5:$F$408,"")))</f>
        <v/>
      </c>
      <c r="E31" s="18" t="str">
        <f t="shared" si="0"/>
        <v/>
      </c>
      <c r="F31" s="17" t="str">
        <f>IF($D31="Not Found","",IF(ISBLANK($A31),"",SUMIFS(Items!$H$5:$H$408,Items!$A$5:$A$408,$A31,Items!$F$5:$F$408,"Troop")))</f>
        <v/>
      </c>
    </row>
    <row r="32" spans="1:6" x14ac:dyDescent="0.3">
      <c r="A32" s="11"/>
      <c r="B32" s="16"/>
      <c r="C32" s="11"/>
      <c r="D32" s="13" t="str">
        <f>IF(ISBLANK($A32),"",IF(ISNA(MATCH($A32,Items!$A$5:$A$408,0)),"Not Found",SUMIFS(Items!$H$5:$H$408,Items!$A$5:$A$408,$A32,Items!$F$5:$F$408,"")))</f>
        <v/>
      </c>
      <c r="E32" s="18" t="str">
        <f t="shared" si="0"/>
        <v/>
      </c>
      <c r="F32" s="17" t="str">
        <f>IF($D32="Not Found","",IF(ISBLANK($A32),"",SUMIFS(Items!$H$5:$H$408,Items!$A$5:$A$408,$A32,Items!$F$5:$F$408,"Troop")))</f>
        <v/>
      </c>
    </row>
    <row r="33" spans="1:6" x14ac:dyDescent="0.3">
      <c r="A33" s="11"/>
      <c r="B33" s="16"/>
      <c r="C33" s="11"/>
      <c r="D33" s="13" t="str">
        <f>IF(ISBLANK($A33),"",IF(ISNA(MATCH($A33,Items!$A$5:$A$408,0)),"Not Found",SUMIFS(Items!$H$5:$H$408,Items!$A$5:$A$408,$A33,Items!$F$5:$F$408,"")))</f>
        <v/>
      </c>
      <c r="E33" s="18" t="str">
        <f t="shared" si="0"/>
        <v/>
      </c>
      <c r="F33" s="17" t="str">
        <f>IF($D33="Not Found","",IF(ISBLANK($A33),"",SUMIFS(Items!$H$5:$H$408,Items!$A$5:$A$408,$A33,Items!$F$5:$F$408,"Troop")))</f>
        <v/>
      </c>
    </row>
    <row r="34" spans="1:6" x14ac:dyDescent="0.3">
      <c r="A34" s="11"/>
      <c r="B34" s="16"/>
      <c r="C34" s="11"/>
      <c r="D34" s="13" t="str">
        <f>IF(ISBLANK($A34),"",IF(ISNA(MATCH($A34,Items!$A$5:$A$408,0)),"Not Found",SUMIFS(Items!$H$5:$H$408,Items!$A$5:$A$408,$A34,Items!$F$5:$F$408,"")))</f>
        <v/>
      </c>
      <c r="E34" s="18" t="str">
        <f t="shared" si="0"/>
        <v/>
      </c>
      <c r="F34" s="17" t="str">
        <f>IF($D34="Not Found","",IF(ISBLANK($A34),"",SUMIFS(Items!$H$5:$H$408,Items!$A$5:$A$408,$A34,Items!$F$5:$F$408,"Troop")))</f>
        <v/>
      </c>
    </row>
    <row r="35" spans="1:6" x14ac:dyDescent="0.3">
      <c r="A35" s="11"/>
      <c r="B35" s="16"/>
      <c r="C35" s="11"/>
      <c r="D35" s="13" t="str">
        <f>IF(ISBLANK($A35),"",IF(ISNA(MATCH($A35,Items!$A$5:$A$408,0)),"Not Found",SUMIFS(Items!$H$5:$H$408,Items!$A$5:$A$408,$A35,Items!$F$5:$F$408,"")))</f>
        <v/>
      </c>
      <c r="E35" s="18" t="str">
        <f t="shared" si="0"/>
        <v/>
      </c>
      <c r="F35" s="17" t="str">
        <f>IF($D35="Not Found","",IF(ISBLANK($A35),"",SUMIFS(Items!$H$5:$H$408,Items!$A$5:$A$408,$A35,Items!$F$5:$F$408,"Troop")))</f>
        <v/>
      </c>
    </row>
    <row r="36" spans="1:6" x14ac:dyDescent="0.3">
      <c r="A36" s="11"/>
      <c r="B36" s="16"/>
      <c r="C36" s="11"/>
      <c r="D36" s="13" t="str">
        <f>IF(ISBLANK($A36),"",IF(ISNA(MATCH($A36,Items!$A$5:$A$408,0)),"Not Found",SUMIFS(Items!$H$5:$H$408,Items!$A$5:$A$408,$A36,Items!$F$5:$F$408,"")))</f>
        <v/>
      </c>
      <c r="E36" s="18" t="str">
        <f t="shared" si="0"/>
        <v/>
      </c>
      <c r="F36" s="17" t="str">
        <f>IF($D36="Not Found","",IF(ISBLANK($A36),"",SUMIFS(Items!$H$5:$H$408,Items!$A$5:$A$408,$A36,Items!$F$5:$F$408,"Troop")))</f>
        <v/>
      </c>
    </row>
    <row r="37" spans="1:6" x14ac:dyDescent="0.3">
      <c r="A37" s="11"/>
      <c r="B37" s="16"/>
      <c r="C37" s="11"/>
      <c r="D37" s="13" t="str">
        <f>IF(ISBLANK($A37),"",IF(ISNA(MATCH($A37,Items!$A$5:$A$408,0)),"Not Found",SUMIFS(Items!$H$5:$H$408,Items!$A$5:$A$408,$A37,Items!$F$5:$F$408,"")))</f>
        <v/>
      </c>
      <c r="E37" s="18" t="str">
        <f t="shared" si="0"/>
        <v/>
      </c>
      <c r="F37" s="17" t="str">
        <f>IF($D37="Not Found","",IF(ISBLANK($A37),"",SUMIFS(Items!$H$5:$H$408,Items!$A$5:$A$408,$A37,Items!$F$5:$F$408,"Troop")))</f>
        <v/>
      </c>
    </row>
    <row r="38" spans="1:6" x14ac:dyDescent="0.3">
      <c r="A38" s="11"/>
      <c r="B38" s="16"/>
      <c r="C38" s="11"/>
      <c r="D38" s="13" t="str">
        <f>IF(ISBLANK($A38),"",IF(ISNA(MATCH($A38,Items!$A$5:$A$408,0)),"Not Found",SUMIFS(Items!$H$5:$H$408,Items!$A$5:$A$408,$A38,Items!$F$5:$F$408,"")))</f>
        <v/>
      </c>
      <c r="E38" s="18" t="str">
        <f t="shared" si="0"/>
        <v/>
      </c>
      <c r="F38" s="17" t="str">
        <f>IF($D38="Not Found","",IF(ISBLANK($A38),"",SUMIFS(Items!$H$5:$H$408,Items!$A$5:$A$408,$A38,Items!$F$5:$F$408,"Troop")))</f>
        <v/>
      </c>
    </row>
    <row r="39" spans="1:6" x14ac:dyDescent="0.3">
      <c r="A39" s="11"/>
      <c r="B39" s="16"/>
      <c r="C39" s="11"/>
      <c r="D39" s="13" t="str">
        <f>IF(ISBLANK($A39),"",IF(ISNA(MATCH($A39,Items!$A$5:$A$408,0)),"Not Found",SUMIFS(Items!$H$5:$H$408,Items!$A$5:$A$408,$A39,Items!$F$5:$F$408,"")))</f>
        <v/>
      </c>
      <c r="E39" s="18" t="str">
        <f t="shared" si="0"/>
        <v/>
      </c>
      <c r="F39" s="17" t="str">
        <f>IF($D39="Not Found","",IF(ISBLANK($A39),"",SUMIFS(Items!$H$5:$H$408,Items!$A$5:$A$408,$A39,Items!$F$5:$F$408,"Troop")))</f>
        <v/>
      </c>
    </row>
    <row r="40" spans="1:6" x14ac:dyDescent="0.3">
      <c r="A40" s="11"/>
      <c r="B40" s="16"/>
      <c r="C40" s="11"/>
      <c r="D40" s="13" t="str">
        <f>IF(ISBLANK($A40),"",IF(ISNA(MATCH($A40,Items!$A$5:$A$408,0)),"Not Found",SUMIFS(Items!$H$5:$H$408,Items!$A$5:$A$408,$A40,Items!$F$5:$F$408,"")))</f>
        <v/>
      </c>
      <c r="E40" s="18" t="str">
        <f t="shared" si="0"/>
        <v/>
      </c>
      <c r="F40" s="17" t="str">
        <f>IF($D40="Not Found","",IF(ISBLANK($A40),"",SUMIFS(Items!$H$5:$H$408,Items!$A$5:$A$408,$A40,Items!$F$5:$F$408,"Troop")))</f>
        <v/>
      </c>
    </row>
    <row r="41" spans="1:6" x14ac:dyDescent="0.3">
      <c r="A41" s="11"/>
      <c r="B41" s="16"/>
      <c r="C41" s="11"/>
      <c r="D41" s="13" t="str">
        <f>IF(ISBLANK($A41),"",IF(ISNA(MATCH($A41,Items!$A$5:$A$408,0)),"Not Found",SUMIFS(Items!$H$5:$H$408,Items!$A$5:$A$408,$A41,Items!$F$5:$F$408,"")))</f>
        <v/>
      </c>
      <c r="E41" s="18" t="str">
        <f t="shared" si="0"/>
        <v/>
      </c>
      <c r="F41" s="17" t="str">
        <f>IF($D41="Not Found","",IF(ISBLANK($A41),"",SUMIFS(Items!$H$5:$H$408,Items!$A$5:$A$408,$A41,Items!$F$5:$F$408,"Troop")))</f>
        <v/>
      </c>
    </row>
    <row r="42" spans="1:6" x14ac:dyDescent="0.3">
      <c r="A42" s="11"/>
      <c r="B42" s="16"/>
      <c r="C42" s="11"/>
      <c r="D42" s="13" t="str">
        <f>IF(ISBLANK($A42),"",IF(ISNA(MATCH($A42,Items!$A$5:$A$408,0)),"Not Found",SUMIFS(Items!$H$5:$H$408,Items!$A$5:$A$408,$A42,Items!$F$5:$F$408,"")))</f>
        <v/>
      </c>
      <c r="E42" s="18" t="str">
        <f t="shared" si="0"/>
        <v/>
      </c>
      <c r="F42" s="17" t="str">
        <f>IF($D42="Not Found","",IF(ISBLANK($A42),"",SUMIFS(Items!$H$5:$H$408,Items!$A$5:$A$408,$A42,Items!$F$5:$F$408,"Troop")))</f>
        <v/>
      </c>
    </row>
    <row r="43" spans="1:6" x14ac:dyDescent="0.3">
      <c r="A43" s="11"/>
      <c r="B43" s="16"/>
      <c r="C43" s="11"/>
      <c r="D43" s="13" t="str">
        <f>IF(ISBLANK($A43),"",IF(ISNA(MATCH($A43,Items!$A$5:$A$408,0)),"Not Found",SUMIFS(Items!$H$5:$H$408,Items!$A$5:$A$408,$A43,Items!$F$5:$F$408,"")))</f>
        <v/>
      </c>
      <c r="E43" s="18" t="str">
        <f t="shared" si="0"/>
        <v/>
      </c>
      <c r="F43" s="17" t="str">
        <f>IF($D43="Not Found","",IF(ISBLANK($A43),"",SUMIFS(Items!$H$5:$H$408,Items!$A$5:$A$408,$A43,Items!$F$5:$F$408,"Troop")))</f>
        <v/>
      </c>
    </row>
    <row r="44" spans="1:6" x14ac:dyDescent="0.3">
      <c r="A44" s="11"/>
      <c r="B44" s="16"/>
      <c r="C44" s="11"/>
      <c r="D44" s="13" t="str">
        <f>IF(ISBLANK($A44),"",IF(ISNA(MATCH($A44,Items!$A$5:$A$408,0)),"Not Found",SUMIFS(Items!$H$5:$H$408,Items!$A$5:$A$408,$A44,Items!$F$5:$F$408,"")))</f>
        <v/>
      </c>
      <c r="E44" s="18" t="str">
        <f t="shared" si="0"/>
        <v/>
      </c>
      <c r="F44" s="17" t="str">
        <f>IF($D44="Not Found","",IF(ISBLANK($A44),"",SUMIFS(Items!$H$5:$H$408,Items!$A$5:$A$408,$A44,Items!$F$5:$F$408,"Troop")))</f>
        <v/>
      </c>
    </row>
    <row r="45" spans="1:6" x14ac:dyDescent="0.3">
      <c r="A45" s="11"/>
      <c r="B45" s="16"/>
      <c r="C45" s="11"/>
      <c r="D45" s="13" t="str">
        <f>IF(ISBLANK($A45),"",IF(ISNA(MATCH($A45,Items!$A$5:$A$408,0)),"Not Found",SUMIFS(Items!$H$5:$H$408,Items!$A$5:$A$408,$A45,Items!$F$5:$F$408,"")))</f>
        <v/>
      </c>
      <c r="E45" s="18" t="str">
        <f t="shared" si="0"/>
        <v/>
      </c>
      <c r="F45" s="17" t="str">
        <f>IF($D45="Not Found","",IF(ISBLANK($A45),"",SUMIFS(Items!$H$5:$H$408,Items!$A$5:$A$408,$A45,Items!$F$5:$F$408,"Troop")))</f>
        <v/>
      </c>
    </row>
    <row r="46" spans="1:6" x14ac:dyDescent="0.3">
      <c r="A46" s="11"/>
      <c r="B46" s="16"/>
      <c r="C46" s="11"/>
      <c r="D46" s="13" t="str">
        <f>IF(ISBLANK($A46),"",IF(ISNA(MATCH($A46,Items!$A$5:$A$408,0)),"Not Found",SUMIFS(Items!$H$5:$H$408,Items!$A$5:$A$408,$A46,Items!$F$5:$F$408,"")))</f>
        <v/>
      </c>
      <c r="E46" s="18" t="str">
        <f t="shared" si="0"/>
        <v/>
      </c>
      <c r="F46" s="17" t="str">
        <f>IF($D46="Not Found","",IF(ISBLANK($A46),"",SUMIFS(Items!$H$5:$H$408,Items!$A$5:$A$408,$A46,Items!$F$5:$F$408,"Troop")))</f>
        <v/>
      </c>
    </row>
    <row r="47" spans="1:6" x14ac:dyDescent="0.3">
      <c r="A47" s="11"/>
      <c r="B47" s="16"/>
      <c r="C47" s="11"/>
      <c r="D47" s="13" t="str">
        <f>IF(ISBLANK($A47),"",IF(ISNA(MATCH($A47,Items!$A$5:$A$408,0)),"Not Found",SUMIFS(Items!$H$5:$H$408,Items!$A$5:$A$408,$A47,Items!$F$5:$F$408,"")))</f>
        <v/>
      </c>
      <c r="E47" s="18" t="str">
        <f t="shared" si="0"/>
        <v/>
      </c>
      <c r="F47" s="17" t="str">
        <f>IF($D47="Not Found","",IF(ISBLANK($A47),"",SUMIFS(Items!$H$5:$H$408,Items!$A$5:$A$408,$A47,Items!$F$5:$F$408,"Troop")))</f>
        <v/>
      </c>
    </row>
    <row r="48" spans="1:6" x14ac:dyDescent="0.3">
      <c r="A48" s="11"/>
      <c r="B48" s="16"/>
      <c r="C48" s="11"/>
      <c r="D48" s="13" t="str">
        <f>IF(ISBLANK($A48),"",IF(ISNA(MATCH($A48,Items!$A$5:$A$408,0)),"Not Found",SUMIFS(Items!$H$5:$H$408,Items!$A$5:$A$408,$A48,Items!$F$5:$F$408,"")))</f>
        <v/>
      </c>
      <c r="E48" s="18" t="str">
        <f t="shared" si="0"/>
        <v/>
      </c>
      <c r="F48" s="17" t="str">
        <f>IF($D48="Not Found","",IF(ISBLANK($A48),"",SUMIFS(Items!$H$5:$H$408,Items!$A$5:$A$408,$A48,Items!$F$5:$F$408,"Troop")))</f>
        <v/>
      </c>
    </row>
    <row r="49" spans="1:6" x14ac:dyDescent="0.3">
      <c r="A49" s="11"/>
      <c r="B49" s="16"/>
      <c r="C49" s="11"/>
      <c r="D49" s="13" t="str">
        <f>IF(ISBLANK($A49),"",IF(ISNA(MATCH($A49,Items!$A$5:$A$408,0)),"Not Found",SUMIFS(Items!$H$5:$H$408,Items!$A$5:$A$408,$A49,Items!$F$5:$F$408,"")))</f>
        <v/>
      </c>
      <c r="E49" s="18" t="str">
        <f t="shared" si="0"/>
        <v/>
      </c>
      <c r="F49" s="17" t="str">
        <f>IF($D49="Not Found","",IF(ISBLANK($A49),"",SUMIFS(Items!$H$5:$H$408,Items!$A$5:$A$408,$A49,Items!$F$5:$F$408,"Troop")))</f>
        <v/>
      </c>
    </row>
    <row r="50" spans="1:6" x14ac:dyDescent="0.3">
      <c r="A50" s="11"/>
      <c r="B50" s="16"/>
      <c r="C50" s="11"/>
      <c r="D50" s="13" t="str">
        <f>IF(ISBLANK($A50),"",IF(ISNA(MATCH($A50,Items!$A$5:$A$408,0)),"Not Found",SUMIFS(Items!$H$5:$H$408,Items!$A$5:$A$408,$A50,Items!$F$5:$F$408,"")))</f>
        <v/>
      </c>
      <c r="E50" s="18" t="str">
        <f t="shared" si="0"/>
        <v/>
      </c>
      <c r="F50" s="17" t="str">
        <f>IF($D50="Not Found","",IF(ISBLANK($A50),"",SUMIFS(Items!$H$5:$H$408,Items!$A$5:$A$408,$A50,Items!$F$5:$F$408,"Troop")))</f>
        <v/>
      </c>
    </row>
    <row r="51" spans="1:6" x14ac:dyDescent="0.3">
      <c r="A51" s="11"/>
      <c r="B51" s="16"/>
      <c r="C51" s="11"/>
      <c r="D51" s="13" t="str">
        <f>IF(ISBLANK($A51),"",IF(ISNA(MATCH($A51,Items!$A$5:$A$408,0)),"Not Found",SUMIFS(Items!$H$5:$H$408,Items!$A$5:$A$408,$A51,Items!$F$5:$F$408,"")))</f>
        <v/>
      </c>
      <c r="E51" s="18" t="str">
        <f t="shared" si="0"/>
        <v/>
      </c>
      <c r="F51" s="17" t="str">
        <f>IF($D51="Not Found","",IF(ISBLANK($A51),"",SUMIFS(Items!$H$5:$H$408,Items!$A$5:$A$408,$A51,Items!$F$5:$F$408,"Troop")))</f>
        <v/>
      </c>
    </row>
    <row r="52" spans="1:6" x14ac:dyDescent="0.3">
      <c r="A52" s="11"/>
      <c r="B52" s="16"/>
      <c r="C52" s="11"/>
      <c r="D52" s="13" t="str">
        <f>IF(ISBLANK($A52),"",IF(ISNA(MATCH($A52,Items!$A$5:$A$408,0)),"Not Found",SUMIFS(Items!$H$5:$H$408,Items!$A$5:$A$408,$A52,Items!$F$5:$F$408,"")))</f>
        <v/>
      </c>
      <c r="E52" s="18" t="str">
        <f t="shared" si="0"/>
        <v/>
      </c>
      <c r="F52" s="17" t="str">
        <f>IF($D52="Not Found","",IF(ISBLANK($A52),"",SUMIFS(Items!$H$5:$H$408,Items!$A$5:$A$408,$A52,Items!$F$5:$F$408,"Troop")))</f>
        <v/>
      </c>
    </row>
    <row r="53" spans="1:6" x14ac:dyDescent="0.3">
      <c r="A53" s="11"/>
      <c r="B53" s="16"/>
      <c r="C53" s="11"/>
      <c r="D53" s="13" t="str">
        <f>IF(ISBLANK($A53),"",IF(ISNA(MATCH($A53,Items!$A$5:$A$408,0)),"Not Found",SUMIFS(Items!$H$5:$H$408,Items!$A$5:$A$408,$A53,Items!$F$5:$F$408,"")))</f>
        <v/>
      </c>
      <c r="E53" s="18" t="str">
        <f t="shared" si="0"/>
        <v/>
      </c>
      <c r="F53" s="17" t="str">
        <f>IF($D53="Not Found","",IF(ISBLANK($A53),"",SUMIFS(Items!$H$5:$H$408,Items!$A$5:$A$408,$A53,Items!$F$5:$F$408,"Troop")))</f>
        <v/>
      </c>
    </row>
    <row r="54" spans="1:6" x14ac:dyDescent="0.3">
      <c r="A54" s="11"/>
      <c r="B54" s="16"/>
      <c r="C54" s="11"/>
      <c r="D54" s="13" t="str">
        <f>IF(ISBLANK($A54),"",IF(ISNA(MATCH($A54,Items!$A$5:$A$408,0)),"Not Found",SUMIFS(Items!$H$5:$H$408,Items!$A$5:$A$408,$A54,Items!$F$5:$F$408,"")))</f>
        <v/>
      </c>
      <c r="E54" s="18" t="str">
        <f t="shared" si="0"/>
        <v/>
      </c>
      <c r="F54" s="17" t="str">
        <f>IF($D54="Not Found","",IF(ISBLANK($A54),"",SUMIFS(Items!$H$5:$H$408,Items!$A$5:$A$408,$A54,Items!$F$5:$F$408,"Troop")))</f>
        <v/>
      </c>
    </row>
    <row r="55" spans="1:6" x14ac:dyDescent="0.3">
      <c r="A55" s="11"/>
      <c r="B55" s="16"/>
      <c r="C55" s="11"/>
      <c r="D55" s="13" t="str">
        <f>IF(ISBLANK($A55),"",IF(ISNA(MATCH($A55,Items!$A$5:$A$408,0)),"Not Found",SUMIFS(Items!$H$5:$H$408,Items!$A$5:$A$408,$A55,Items!$F$5:$F$408,"")))</f>
        <v/>
      </c>
      <c r="E55" s="18" t="str">
        <f t="shared" si="0"/>
        <v/>
      </c>
      <c r="F55" s="17" t="str">
        <f>IF($D55="Not Found","",IF(ISBLANK($A55),"",SUMIFS(Items!$H$5:$H$408,Items!$A$5:$A$408,$A55,Items!$F$5:$F$408,"Troop")))</f>
        <v/>
      </c>
    </row>
    <row r="56" spans="1:6" x14ac:dyDescent="0.3">
      <c r="A56" s="11"/>
      <c r="B56" s="16"/>
      <c r="C56" s="11"/>
      <c r="D56" s="13" t="str">
        <f>IF(ISBLANK($A56),"",IF(ISNA(MATCH($A56,Items!$A$5:$A$408,0)),"Not Found",SUMIFS(Items!$H$5:$H$408,Items!$A$5:$A$408,$A56,Items!$F$5:$F$408,"")))</f>
        <v/>
      </c>
      <c r="E56" s="18" t="str">
        <f t="shared" si="0"/>
        <v/>
      </c>
      <c r="F56" s="17" t="str">
        <f>IF($D56="Not Found","",IF(ISBLANK($A56),"",SUMIFS(Items!$H$5:$H$408,Items!$A$5:$A$408,$A56,Items!$F$5:$F$408,"Troop")))</f>
        <v/>
      </c>
    </row>
    <row r="57" spans="1:6" x14ac:dyDescent="0.3">
      <c r="A57" s="11"/>
      <c r="B57" s="16"/>
      <c r="C57" s="11"/>
      <c r="D57" s="13" t="str">
        <f>IF(ISBLANK($A57),"",IF(ISNA(MATCH($A57,Items!$A$5:$A$408,0)),"Not Found",SUMIFS(Items!$H$5:$H$408,Items!$A$5:$A$408,$A57,Items!$F$5:$F$408,"")))</f>
        <v/>
      </c>
      <c r="E57" s="18" t="str">
        <f t="shared" si="0"/>
        <v/>
      </c>
      <c r="F57" s="17" t="str">
        <f>IF($D57="Not Found","",IF(ISBLANK($A57),"",SUMIFS(Items!$H$5:$H$408,Items!$A$5:$A$408,$A57,Items!$F$5:$F$408,"Troop")))</f>
        <v/>
      </c>
    </row>
    <row r="58" spans="1:6" x14ac:dyDescent="0.3">
      <c r="A58" s="11"/>
      <c r="B58" s="16"/>
      <c r="C58" s="11"/>
      <c r="D58" s="13" t="str">
        <f>IF(ISBLANK($A58),"",IF(ISNA(MATCH($A58,Items!$A$5:$A$408,0)),"Not Found",SUMIFS(Items!$H$5:$H$408,Items!$A$5:$A$408,$A58,Items!$F$5:$F$408,"")))</f>
        <v/>
      </c>
      <c r="E58" s="18" t="str">
        <f t="shared" si="0"/>
        <v/>
      </c>
      <c r="F58" s="17" t="str">
        <f>IF($D58="Not Found","",IF(ISBLANK($A58),"",SUMIFS(Items!$H$5:$H$408,Items!$A$5:$A$408,$A58,Items!$F$5:$F$408,"Troop")))</f>
        <v/>
      </c>
    </row>
    <row r="59" spans="1:6" x14ac:dyDescent="0.3">
      <c r="A59" s="11"/>
      <c r="B59" s="16"/>
      <c r="C59" s="11"/>
      <c r="D59" s="13" t="str">
        <f>IF(ISBLANK($A59),"",IF(ISNA(MATCH($A59,Items!$A$5:$A$408,0)),"Not Found",SUMIFS(Items!$H$5:$H$408,Items!$A$5:$A$408,$A59,Items!$F$5:$F$408,"")))</f>
        <v/>
      </c>
      <c r="E59" s="18" t="str">
        <f t="shared" si="0"/>
        <v/>
      </c>
      <c r="F59" s="17" t="str">
        <f>IF($D59="Not Found","",IF(ISBLANK($A59),"",SUMIFS(Items!$H$5:$H$408,Items!$A$5:$A$408,$A59,Items!$F$5:$F$408,"Troop")))</f>
        <v/>
      </c>
    </row>
    <row r="60" spans="1:6" x14ac:dyDescent="0.3">
      <c r="A60" s="11"/>
      <c r="B60" s="16"/>
      <c r="C60" s="11"/>
      <c r="D60" s="13" t="str">
        <f>IF(ISBLANK($A60),"",IF(ISNA(MATCH($A60,Items!$A$5:$A$408,0)),"Not Found",SUMIFS(Items!$H$5:$H$408,Items!$A$5:$A$408,$A60,Items!$F$5:$F$408,"")))</f>
        <v/>
      </c>
      <c r="E60" s="18" t="str">
        <f t="shared" si="0"/>
        <v/>
      </c>
      <c r="F60" s="17" t="str">
        <f>IF($D60="Not Found","",IF(ISBLANK($A60),"",SUMIFS(Items!$H$5:$H$408,Items!$A$5:$A$408,$A60,Items!$F$5:$F$408,"Troop")))</f>
        <v/>
      </c>
    </row>
    <row r="61" spans="1:6" x14ac:dyDescent="0.3">
      <c r="A61" s="11"/>
      <c r="B61" s="16"/>
      <c r="C61" s="11"/>
      <c r="D61" s="13" t="str">
        <f>IF(ISBLANK($A61),"",IF(ISNA(MATCH($A61,Items!$A$5:$A$408,0)),"Not Found",SUMIFS(Items!$H$5:$H$408,Items!$A$5:$A$408,$A61,Items!$F$5:$F$408,"")))</f>
        <v/>
      </c>
      <c r="E61" s="18" t="str">
        <f t="shared" si="0"/>
        <v/>
      </c>
      <c r="F61" s="17" t="str">
        <f>IF($D61="Not Found","",IF(ISBLANK($A61),"",SUMIFS(Items!$H$5:$H$408,Items!$A$5:$A$408,$A61,Items!$F$5:$F$408,"Troop")))</f>
        <v/>
      </c>
    </row>
    <row r="62" spans="1:6" x14ac:dyDescent="0.3">
      <c r="A62" s="11"/>
      <c r="B62" s="16"/>
      <c r="C62" s="11"/>
      <c r="D62" s="13" t="str">
        <f>IF(ISBLANK($A62),"",IF(ISNA(MATCH($A62,Items!$A$5:$A$408,0)),"Not Found",SUMIFS(Items!$H$5:$H$408,Items!$A$5:$A$408,$A62,Items!$F$5:$F$408,"")))</f>
        <v/>
      </c>
      <c r="E62" s="18" t="str">
        <f t="shared" si="0"/>
        <v/>
      </c>
      <c r="F62" s="17" t="str">
        <f>IF($D62="Not Found","",IF(ISBLANK($A62),"",SUMIFS(Items!$H$5:$H$408,Items!$A$5:$A$408,$A62,Items!$F$5:$F$408,"Troop")))</f>
        <v/>
      </c>
    </row>
    <row r="63" spans="1:6" x14ac:dyDescent="0.3">
      <c r="A63" s="11"/>
      <c r="B63" s="16"/>
      <c r="C63" s="11"/>
      <c r="D63" s="13" t="str">
        <f>IF(ISBLANK($A63),"",IF(ISNA(MATCH($A63,Items!$A$5:$A$408,0)),"Not Found",SUMIFS(Items!$H$5:$H$408,Items!$A$5:$A$408,$A63,Items!$F$5:$F$408,"")))</f>
        <v/>
      </c>
      <c r="E63" s="18" t="str">
        <f t="shared" si="0"/>
        <v/>
      </c>
      <c r="F63" s="17" t="str">
        <f>IF($D63="Not Found","",IF(ISBLANK($A63),"",SUMIFS(Items!$H$5:$H$408,Items!$A$5:$A$408,$A63,Items!$F$5:$F$408,"Troop")))</f>
        <v/>
      </c>
    </row>
    <row r="64" spans="1:6" x14ac:dyDescent="0.3">
      <c r="A64" s="11"/>
      <c r="B64" s="16"/>
      <c r="C64" s="11"/>
      <c r="D64" s="13" t="str">
        <f>IF(ISBLANK($A64),"",IF(ISNA(MATCH($A64,Items!$A$5:$A$408,0)),"Not Found",SUMIFS(Items!$H$5:$H$408,Items!$A$5:$A$408,$A64,Items!$F$5:$F$408,"")))</f>
        <v/>
      </c>
      <c r="E64" s="18" t="str">
        <f t="shared" si="0"/>
        <v/>
      </c>
      <c r="F64" s="17" t="str">
        <f>IF($D64="Not Found","",IF(ISBLANK($A64),"",SUMIFS(Items!$H$5:$H$408,Items!$A$5:$A$408,$A64,Items!$F$5:$F$408,"Troop")))</f>
        <v/>
      </c>
    </row>
    <row r="65" spans="1:6" x14ac:dyDescent="0.3">
      <c r="A65" s="11"/>
      <c r="B65" s="16"/>
      <c r="C65" s="11"/>
      <c r="D65" s="13" t="str">
        <f>IF(ISBLANK($A65),"",IF(ISNA(MATCH($A65,Items!$A$5:$A$408,0)),"Not Found",SUMIFS(Items!$H$5:$H$408,Items!$A$5:$A$408,$A65,Items!$F$5:$F$408,"")))</f>
        <v/>
      </c>
      <c r="E65" s="18" t="str">
        <f t="shared" si="0"/>
        <v/>
      </c>
      <c r="F65" s="17" t="str">
        <f>IF($D65="Not Found","",IF(ISBLANK($A65),"",SUMIFS(Items!$H$5:$H$408,Items!$A$5:$A$408,$A65,Items!$F$5:$F$408,"Troop")))</f>
        <v/>
      </c>
    </row>
    <row r="66" spans="1:6" x14ac:dyDescent="0.3">
      <c r="A66" s="11"/>
      <c r="B66" s="16"/>
      <c r="C66" s="11"/>
      <c r="D66" s="13" t="str">
        <f>IF(ISBLANK($A66),"",IF(ISNA(MATCH($A66,Items!$A$5:$A$408,0)),"Not Found",SUMIFS(Items!$H$5:$H$408,Items!$A$5:$A$408,$A66,Items!$F$5:$F$408,"")))</f>
        <v/>
      </c>
      <c r="E66" s="18" t="str">
        <f t="shared" si="0"/>
        <v/>
      </c>
      <c r="F66" s="17" t="str">
        <f>IF($D66="Not Found","",IF(ISBLANK($A66),"",SUMIFS(Items!$H$5:$H$408,Items!$A$5:$A$408,$A66,Items!$F$5:$F$408,"Troop")))</f>
        <v/>
      </c>
    </row>
    <row r="67" spans="1:6" x14ac:dyDescent="0.3">
      <c r="A67" s="11"/>
      <c r="B67" s="16"/>
      <c r="C67" s="11"/>
      <c r="D67" s="13" t="str">
        <f>IF(ISBLANK($A67),"",IF(ISNA(MATCH($A67,Items!$A$5:$A$408,0)),"Not Found",SUMIFS(Items!$H$5:$H$408,Items!$A$5:$A$408,$A67,Items!$F$5:$F$408,"")))</f>
        <v/>
      </c>
      <c r="E67" s="18" t="str">
        <f t="shared" si="0"/>
        <v/>
      </c>
      <c r="F67" s="17" t="str">
        <f>IF($D67="Not Found","",IF(ISBLANK($A67),"",SUMIFS(Items!$H$5:$H$408,Items!$A$5:$A$408,$A67,Items!$F$5:$F$408,"Troop")))</f>
        <v/>
      </c>
    </row>
    <row r="68" spans="1:6" x14ac:dyDescent="0.3">
      <c r="A68" s="11"/>
      <c r="B68" s="16"/>
      <c r="C68" s="11"/>
      <c r="D68" s="13" t="str">
        <f>IF(ISBLANK($A68),"",IF(ISNA(MATCH($A68,Items!$A$5:$A$408,0)),"Not Found",SUMIFS(Items!$H$5:$H$408,Items!$A$5:$A$408,$A68,Items!$F$5:$F$408,"")))</f>
        <v/>
      </c>
      <c r="E68" s="18" t="str">
        <f t="shared" si="0"/>
        <v/>
      </c>
      <c r="F68" s="17" t="str">
        <f>IF($D68="Not Found","",IF(ISBLANK($A68),"",SUMIFS(Items!$H$5:$H$408,Items!$A$5:$A$408,$A68,Items!$F$5:$F$408,"Troop")))</f>
        <v/>
      </c>
    </row>
    <row r="69" spans="1:6" x14ac:dyDescent="0.3">
      <c r="A69" s="11"/>
      <c r="B69" s="16"/>
      <c r="C69" s="11"/>
      <c r="D69" s="13" t="str">
        <f>IF(ISBLANK($A69),"",IF(ISNA(MATCH($A69,Items!$A$5:$A$408,0)),"Not Found",SUMIFS(Items!$H$5:$H$408,Items!$A$5:$A$408,$A69,Items!$F$5:$F$408,"")))</f>
        <v/>
      </c>
      <c r="E69" s="18" t="str">
        <f t="shared" si="0"/>
        <v/>
      </c>
      <c r="F69" s="17" t="str">
        <f>IF($D69="Not Found","",IF(ISBLANK($A69),"",SUMIFS(Items!$H$5:$H$408,Items!$A$5:$A$408,$A69,Items!$F$5:$F$408,"Troop")))</f>
        <v/>
      </c>
    </row>
    <row r="70" spans="1:6" x14ac:dyDescent="0.3">
      <c r="A70" s="11"/>
      <c r="B70" s="16"/>
      <c r="C70" s="11"/>
      <c r="D70" s="13" t="str">
        <f>IF(ISBLANK($A70),"",IF(ISNA(MATCH($A70,Items!$A$5:$A$408,0)),"Not Found",SUMIFS(Items!$H$5:$H$408,Items!$A$5:$A$408,$A70,Items!$F$5:$F$408,"")))</f>
        <v/>
      </c>
      <c r="E70" s="18" t="str">
        <f t="shared" si="0"/>
        <v/>
      </c>
      <c r="F70" s="17" t="str">
        <f>IF($D70="Not Found","",IF(ISBLANK($A70),"",SUMIFS(Items!$H$5:$H$408,Items!$A$5:$A$408,$A70,Items!$F$5:$F$408,"Troop")))</f>
        <v/>
      </c>
    </row>
    <row r="71" spans="1:6" x14ac:dyDescent="0.3">
      <c r="A71" s="11"/>
      <c r="B71" s="16"/>
      <c r="C71" s="11"/>
      <c r="D71" s="13" t="str">
        <f>IF(ISBLANK($A71),"",IF(ISNA(MATCH($A71,Items!$A$5:$A$408,0)),"Not Found",SUMIFS(Items!$H$5:$H$408,Items!$A$5:$A$408,$A71,Items!$F$5:$F$408,"")))</f>
        <v/>
      </c>
      <c r="E71" s="18" t="str">
        <f t="shared" si="0"/>
        <v/>
      </c>
      <c r="F71" s="17" t="str">
        <f>IF($D71="Not Found","",IF(ISBLANK($A71),"",SUMIFS(Items!$H$5:$H$408,Items!$A$5:$A$408,$A71,Items!$F$5:$F$408,"Troop")))</f>
        <v/>
      </c>
    </row>
    <row r="72" spans="1:6" x14ac:dyDescent="0.3">
      <c r="A72" s="11"/>
      <c r="B72" s="16"/>
      <c r="C72" s="11"/>
      <c r="D72" s="13" t="str">
        <f>IF(ISBLANK($A72),"",IF(ISNA(MATCH($A72,Items!$A$5:$A$408,0)),"Not Found",SUMIFS(Items!$H$5:$H$408,Items!$A$5:$A$408,$A72,Items!$F$5:$F$408,"")))</f>
        <v/>
      </c>
      <c r="E72" s="18" t="str">
        <f t="shared" si="0"/>
        <v/>
      </c>
      <c r="F72" s="17" t="str">
        <f>IF($D72="Not Found","",IF(ISBLANK($A72),"",SUMIFS(Items!$H$5:$H$408,Items!$A$5:$A$408,$A72,Items!$F$5:$F$408,"Troop")))</f>
        <v/>
      </c>
    </row>
    <row r="73" spans="1:6" x14ac:dyDescent="0.3">
      <c r="A73" s="11"/>
      <c r="B73" s="16"/>
      <c r="C73" s="11"/>
      <c r="D73" s="13" t="str">
        <f>IF(ISBLANK($A73),"",IF(ISNA(MATCH($A73,Items!$A$5:$A$408,0)),"Not Found",SUMIFS(Items!$H$5:$H$408,Items!$A$5:$A$408,$A73,Items!$F$5:$F$408,"")))</f>
        <v/>
      </c>
      <c r="E73" s="18" t="str">
        <f t="shared" si="0"/>
        <v/>
      </c>
      <c r="F73" s="17" t="str">
        <f>IF($D73="Not Found","",IF(ISBLANK($A73),"",SUMIFS(Items!$H$5:$H$408,Items!$A$5:$A$408,$A73,Items!$F$5:$F$408,"Troop")))</f>
        <v/>
      </c>
    </row>
    <row r="74" spans="1:6" x14ac:dyDescent="0.3">
      <c r="A74" s="11"/>
      <c r="B74" s="16"/>
      <c r="C74" s="11"/>
      <c r="D74" s="13" t="str">
        <f>IF(ISBLANK($A74),"",IF(ISNA(MATCH($A74,Items!$A$5:$A$408,0)),"Not Found",SUMIFS(Items!$H$5:$H$408,Items!$A$5:$A$408,$A74,Items!$F$5:$F$408,"")))</f>
        <v/>
      </c>
      <c r="E74" s="18" t="str">
        <f t="shared" si="0"/>
        <v/>
      </c>
      <c r="F74" s="17" t="str">
        <f>IF($D74="Not Found","",IF(ISBLANK($A74),"",SUMIFS(Items!$H$5:$H$408,Items!$A$5:$A$408,$A74,Items!$F$5:$F$408,"Troop")))</f>
        <v/>
      </c>
    </row>
    <row r="75" spans="1:6" x14ac:dyDescent="0.3">
      <c r="A75" s="11"/>
      <c r="B75" s="16"/>
      <c r="C75" s="11"/>
      <c r="D75" s="13" t="str">
        <f>IF(ISBLANK($A75),"",IF(ISNA(MATCH($A75,Items!$A$5:$A$408,0)),"Not Found",SUMIFS(Items!$H$5:$H$408,Items!$A$5:$A$408,$A75,Items!$F$5:$F$408,"")))</f>
        <v/>
      </c>
      <c r="E75" s="18" t="str">
        <f t="shared" si="0"/>
        <v/>
      </c>
      <c r="F75" s="17" t="str">
        <f>IF($D75="Not Found","",IF(ISBLANK($A75),"",SUMIFS(Items!$H$5:$H$408,Items!$A$5:$A$408,$A75,Items!$F$5:$F$408,"Troop")))</f>
        <v/>
      </c>
    </row>
    <row r="76" spans="1:6" x14ac:dyDescent="0.3">
      <c r="A76" s="11"/>
      <c r="B76" s="16"/>
      <c r="C76" s="11"/>
      <c r="D76" s="13" t="str">
        <f>IF(ISBLANK($A76),"",IF(ISNA(MATCH($A76,Items!$A$5:$A$408,0)),"Not Found",SUMIFS(Items!$H$5:$H$408,Items!$A$5:$A$408,$A76,Items!$F$5:$F$408,"")))</f>
        <v/>
      </c>
      <c r="E76" s="18" t="str">
        <f t="shared" ref="E76:E139" si="1">IFERROR(IF(ISBLANK(A76),"",D76-B76),"")</f>
        <v/>
      </c>
      <c r="F76" s="17" t="str">
        <f>IF($D76="Not Found","",IF(ISBLANK($A76),"",SUMIFS(Items!$H$5:$H$408,Items!$A$5:$A$408,$A76,Items!$F$5:$F$408,"Troop")))</f>
        <v/>
      </c>
    </row>
    <row r="77" spans="1:6" x14ac:dyDescent="0.3">
      <c r="A77" s="11"/>
      <c r="B77" s="16"/>
      <c r="C77" s="11"/>
      <c r="D77" s="13" t="str">
        <f>IF(ISBLANK($A77),"",IF(ISNA(MATCH($A77,Items!$A$5:$A$408,0)),"Not Found",SUMIFS(Items!$H$5:$H$408,Items!$A$5:$A$408,$A77,Items!$F$5:$F$408,"")))</f>
        <v/>
      </c>
      <c r="E77" s="18" t="str">
        <f t="shared" si="1"/>
        <v/>
      </c>
      <c r="F77" s="17" t="str">
        <f>IF($D77="Not Found","",IF(ISBLANK($A77),"",SUMIFS(Items!$H$5:$H$408,Items!$A$5:$A$408,$A77,Items!$F$5:$F$408,"Troop")))</f>
        <v/>
      </c>
    </row>
    <row r="78" spans="1:6" x14ac:dyDescent="0.3">
      <c r="A78" s="11"/>
      <c r="B78" s="16"/>
      <c r="C78" s="11"/>
      <c r="D78" s="13" t="str">
        <f>IF(ISBLANK($A78),"",IF(ISNA(MATCH($A78,Items!$A$5:$A$408,0)),"Not Found",SUMIFS(Items!$H$5:$H$408,Items!$A$5:$A$408,$A78,Items!$F$5:$F$408,"")))</f>
        <v/>
      </c>
      <c r="E78" s="18" t="str">
        <f t="shared" si="1"/>
        <v/>
      </c>
      <c r="F78" s="17" t="str">
        <f>IF($D78="Not Found","",IF(ISBLANK($A78),"",SUMIFS(Items!$H$5:$H$408,Items!$A$5:$A$408,$A78,Items!$F$5:$F$408,"Troop")))</f>
        <v/>
      </c>
    </row>
    <row r="79" spans="1:6" x14ac:dyDescent="0.3">
      <c r="A79" s="11"/>
      <c r="B79" s="16"/>
      <c r="C79" s="11"/>
      <c r="D79" s="13" t="str">
        <f>IF(ISBLANK($A79),"",IF(ISNA(MATCH($A79,Items!$A$5:$A$408,0)),"Not Found",SUMIFS(Items!$H$5:$H$408,Items!$A$5:$A$408,$A79,Items!$F$5:$F$408,"")))</f>
        <v/>
      </c>
      <c r="E79" s="18" t="str">
        <f t="shared" si="1"/>
        <v/>
      </c>
      <c r="F79" s="17" t="str">
        <f>IF($D79="Not Found","",IF(ISBLANK($A79),"",SUMIFS(Items!$H$5:$H$408,Items!$A$5:$A$408,$A79,Items!$F$5:$F$408,"Troop")))</f>
        <v/>
      </c>
    </row>
    <row r="80" spans="1:6" x14ac:dyDescent="0.3">
      <c r="A80" s="11"/>
      <c r="B80" s="16"/>
      <c r="C80" s="11"/>
      <c r="D80" s="13" t="str">
        <f>IF(ISBLANK($A80),"",IF(ISNA(MATCH($A80,Items!$A$5:$A$408,0)),"Not Found",SUMIFS(Items!$H$5:$H$408,Items!$A$5:$A$408,$A80,Items!$F$5:$F$408,"")))</f>
        <v/>
      </c>
      <c r="E80" s="18" t="str">
        <f t="shared" si="1"/>
        <v/>
      </c>
      <c r="F80" s="17" t="str">
        <f>IF($D80="Not Found","",IF(ISBLANK($A80),"",SUMIFS(Items!$H$5:$H$408,Items!$A$5:$A$408,$A80,Items!$F$5:$F$408,"Troop")))</f>
        <v/>
      </c>
    </row>
    <row r="81" spans="1:6" x14ac:dyDescent="0.3">
      <c r="A81" s="11"/>
      <c r="B81" s="16"/>
      <c r="C81" s="11"/>
      <c r="D81" s="13" t="str">
        <f>IF(ISBLANK($A81),"",IF(ISNA(MATCH($A81,Items!$A$5:$A$408,0)),"Not Found",SUMIFS(Items!$H$5:$H$408,Items!$A$5:$A$408,$A81,Items!$F$5:$F$408,"")))</f>
        <v/>
      </c>
      <c r="E81" s="18" t="str">
        <f t="shared" si="1"/>
        <v/>
      </c>
      <c r="F81" s="17" t="str">
        <f>IF($D81="Not Found","",IF(ISBLANK($A81),"",SUMIFS(Items!$H$5:$H$408,Items!$A$5:$A$408,$A81,Items!$F$5:$F$408,"Troop")))</f>
        <v/>
      </c>
    </row>
    <row r="82" spans="1:6" x14ac:dyDescent="0.3">
      <c r="A82" s="11"/>
      <c r="B82" s="16"/>
      <c r="C82" s="11"/>
      <c r="D82" s="13" t="str">
        <f>IF(ISBLANK($A82),"",IF(ISNA(MATCH($A82,Items!$A$5:$A$408,0)),"Not Found",SUMIFS(Items!$H$5:$H$408,Items!$A$5:$A$408,$A82,Items!$F$5:$F$408,"")))</f>
        <v/>
      </c>
      <c r="E82" s="18" t="str">
        <f t="shared" si="1"/>
        <v/>
      </c>
      <c r="F82" s="17" t="str">
        <f>IF($D82="Not Found","",IF(ISBLANK($A82),"",SUMIFS(Items!$H$5:$H$408,Items!$A$5:$A$408,$A82,Items!$F$5:$F$408,"Troop")))</f>
        <v/>
      </c>
    </row>
    <row r="83" spans="1:6" x14ac:dyDescent="0.3">
      <c r="A83" s="11"/>
      <c r="B83" s="16"/>
      <c r="C83" s="11"/>
      <c r="D83" s="13" t="str">
        <f>IF(ISBLANK($A83),"",IF(ISNA(MATCH($A83,Items!$A$5:$A$408,0)),"Not Found",SUMIFS(Items!$H$5:$H$408,Items!$A$5:$A$408,$A83,Items!$F$5:$F$408,"")))</f>
        <v/>
      </c>
      <c r="E83" s="18" t="str">
        <f t="shared" si="1"/>
        <v/>
      </c>
      <c r="F83" s="17" t="str">
        <f>IF($D83="Not Found","",IF(ISBLANK($A83),"",SUMIFS(Items!$H$5:$H$408,Items!$A$5:$A$408,$A83,Items!$F$5:$F$408,"Troop")))</f>
        <v/>
      </c>
    </row>
    <row r="84" spans="1:6" x14ac:dyDescent="0.3">
      <c r="A84" s="11"/>
      <c r="B84" s="16"/>
      <c r="C84" s="11"/>
      <c r="D84" s="13" t="str">
        <f>IF(ISBLANK($A84),"",IF(ISNA(MATCH($A84,Items!$A$5:$A$408,0)),"Not Found",SUMIFS(Items!$H$5:$H$408,Items!$A$5:$A$408,$A84,Items!$F$5:$F$408,"")))</f>
        <v/>
      </c>
      <c r="E84" s="18" t="str">
        <f t="shared" si="1"/>
        <v/>
      </c>
      <c r="F84" s="17" t="str">
        <f>IF($D84="Not Found","",IF(ISBLANK($A84),"",SUMIFS(Items!$H$5:$H$408,Items!$A$5:$A$408,$A84,Items!$F$5:$F$408,"Troop")))</f>
        <v/>
      </c>
    </row>
    <row r="85" spans="1:6" x14ac:dyDescent="0.3">
      <c r="A85" s="11"/>
      <c r="B85" s="16"/>
      <c r="C85" s="11"/>
      <c r="D85" s="13" t="str">
        <f>IF(ISBLANK($A85),"",IF(ISNA(MATCH($A85,Items!$A$5:$A$408,0)),"Not Found",SUMIFS(Items!$H$5:$H$408,Items!$A$5:$A$408,$A85,Items!$F$5:$F$408,"")))</f>
        <v/>
      </c>
      <c r="E85" s="18" t="str">
        <f t="shared" si="1"/>
        <v/>
      </c>
      <c r="F85" s="17" t="str">
        <f>IF($D85="Not Found","",IF(ISBLANK($A85),"",SUMIFS(Items!$H$5:$H$408,Items!$A$5:$A$408,$A85,Items!$F$5:$F$408,"Troop")))</f>
        <v/>
      </c>
    </row>
    <row r="86" spans="1:6" x14ac:dyDescent="0.3">
      <c r="A86" s="11"/>
      <c r="B86" s="16"/>
      <c r="C86" s="11"/>
      <c r="D86" s="13" t="str">
        <f>IF(ISBLANK($A86),"",IF(ISNA(MATCH($A86,Items!$A$5:$A$408,0)),"Not Found",SUMIFS(Items!$H$5:$H$408,Items!$A$5:$A$408,$A86,Items!$F$5:$F$408,"")))</f>
        <v/>
      </c>
      <c r="E86" s="18" t="str">
        <f t="shared" si="1"/>
        <v/>
      </c>
      <c r="F86" s="17" t="str">
        <f>IF($D86="Not Found","",IF(ISBLANK($A86),"",SUMIFS(Items!$H$5:$H$408,Items!$A$5:$A$408,$A86,Items!$F$5:$F$408,"Troop")))</f>
        <v/>
      </c>
    </row>
    <row r="87" spans="1:6" x14ac:dyDescent="0.3">
      <c r="A87" s="11"/>
      <c r="B87" s="16"/>
      <c r="C87" s="11"/>
      <c r="D87" s="13" t="str">
        <f>IF(ISBLANK($A87),"",IF(ISNA(MATCH($A87,Items!$A$5:$A$408,0)),"Not Found",SUMIFS(Items!$H$5:$H$408,Items!$A$5:$A$408,$A87,Items!$F$5:$F$408,"")))</f>
        <v/>
      </c>
      <c r="E87" s="18" t="str">
        <f t="shared" si="1"/>
        <v/>
      </c>
      <c r="F87" s="17" t="str">
        <f>IF($D87="Not Found","",IF(ISBLANK($A87),"",SUMIFS(Items!$H$5:$H$408,Items!$A$5:$A$408,$A87,Items!$F$5:$F$408,"Troop")))</f>
        <v/>
      </c>
    </row>
    <row r="88" spans="1:6" x14ac:dyDescent="0.3">
      <c r="A88" s="11"/>
      <c r="B88" s="16"/>
      <c r="C88" s="11"/>
      <c r="D88" s="13" t="str">
        <f>IF(ISBLANK($A88),"",IF(ISNA(MATCH($A88,Items!$A$5:$A$408,0)),"Not Found",SUMIFS(Items!$H$5:$H$408,Items!$A$5:$A$408,$A88,Items!$F$5:$F$408,"")))</f>
        <v/>
      </c>
      <c r="E88" s="18" t="str">
        <f t="shared" si="1"/>
        <v/>
      </c>
      <c r="F88" s="17" t="str">
        <f>IF($D88="Not Found","",IF(ISBLANK($A88),"",SUMIFS(Items!$H$5:$H$408,Items!$A$5:$A$408,$A88,Items!$F$5:$F$408,"Troop")))</f>
        <v/>
      </c>
    </row>
    <row r="89" spans="1:6" x14ac:dyDescent="0.3">
      <c r="A89" s="11"/>
      <c r="B89" s="16"/>
      <c r="C89" s="11"/>
      <c r="D89" s="13" t="str">
        <f>IF(ISBLANK($A89),"",IF(ISNA(MATCH($A89,Items!$A$5:$A$408,0)),"Not Found",SUMIFS(Items!$H$5:$H$408,Items!$A$5:$A$408,$A89,Items!$F$5:$F$408,"")))</f>
        <v/>
      </c>
      <c r="E89" s="18" t="str">
        <f t="shared" si="1"/>
        <v/>
      </c>
      <c r="F89" s="17" t="str">
        <f>IF($D89="Not Found","",IF(ISBLANK($A89),"",SUMIFS(Items!$H$5:$H$408,Items!$A$5:$A$408,$A89,Items!$F$5:$F$408,"Troop")))</f>
        <v/>
      </c>
    </row>
    <row r="90" spans="1:6" x14ac:dyDescent="0.3">
      <c r="A90" s="11"/>
      <c r="B90" s="16"/>
      <c r="C90" s="11"/>
      <c r="D90" s="13" t="str">
        <f>IF(ISBLANK($A90),"",IF(ISNA(MATCH($A90,Items!$A$5:$A$408,0)),"Not Found",SUMIFS(Items!$H$5:$H$408,Items!$A$5:$A$408,$A90,Items!$F$5:$F$408,"")))</f>
        <v/>
      </c>
      <c r="E90" s="18" t="str">
        <f t="shared" si="1"/>
        <v/>
      </c>
      <c r="F90" s="17" t="str">
        <f>IF($D90="Not Found","",IF(ISBLANK($A90),"",SUMIFS(Items!$H$5:$H$408,Items!$A$5:$A$408,$A90,Items!$F$5:$F$408,"Troop")))</f>
        <v/>
      </c>
    </row>
    <row r="91" spans="1:6" x14ac:dyDescent="0.3">
      <c r="A91" s="11"/>
      <c r="B91" s="16"/>
      <c r="C91" s="11"/>
      <c r="D91" s="13" t="str">
        <f>IF(ISBLANK($A91),"",IF(ISNA(MATCH($A91,Items!$A$5:$A$408,0)),"Not Found",SUMIFS(Items!$H$5:$H$408,Items!$A$5:$A$408,$A91,Items!$F$5:$F$408,"")))</f>
        <v/>
      </c>
      <c r="E91" s="18" t="str">
        <f t="shared" si="1"/>
        <v/>
      </c>
      <c r="F91" s="17" t="str">
        <f>IF($D91="Not Found","",IF(ISBLANK($A91),"",SUMIFS(Items!$H$5:$H$408,Items!$A$5:$A$408,$A91,Items!$F$5:$F$408,"Troop")))</f>
        <v/>
      </c>
    </row>
    <row r="92" spans="1:6" x14ac:dyDescent="0.3">
      <c r="A92" s="11"/>
      <c r="B92" s="16"/>
      <c r="C92" s="11"/>
      <c r="D92" s="13" t="str">
        <f>IF(ISBLANK($A92),"",IF(ISNA(MATCH($A92,Items!$A$5:$A$408,0)),"Not Found",SUMIFS(Items!$H$5:$H$408,Items!$A$5:$A$408,$A92,Items!$F$5:$F$408,"")))</f>
        <v/>
      </c>
      <c r="E92" s="18" t="str">
        <f t="shared" si="1"/>
        <v/>
      </c>
      <c r="F92" s="17" t="str">
        <f>IF($D92="Not Found","",IF(ISBLANK($A92),"",SUMIFS(Items!$H$5:$H$408,Items!$A$5:$A$408,$A92,Items!$F$5:$F$408,"Troop")))</f>
        <v/>
      </c>
    </row>
    <row r="93" spans="1:6" x14ac:dyDescent="0.3">
      <c r="A93" s="11"/>
      <c r="B93" s="16"/>
      <c r="C93" s="11"/>
      <c r="D93" s="13" t="str">
        <f>IF(ISBLANK($A93),"",IF(ISNA(MATCH($A93,Items!$A$5:$A$408,0)),"Not Found",SUMIFS(Items!$H$5:$H$408,Items!$A$5:$A$408,$A93,Items!$F$5:$F$408,"")))</f>
        <v/>
      </c>
      <c r="E93" s="18" t="str">
        <f t="shared" si="1"/>
        <v/>
      </c>
      <c r="F93" s="17" t="str">
        <f>IF($D93="Not Found","",IF(ISBLANK($A93),"",SUMIFS(Items!$H$5:$H$408,Items!$A$5:$A$408,$A93,Items!$F$5:$F$408,"Troop")))</f>
        <v/>
      </c>
    </row>
    <row r="94" spans="1:6" x14ac:dyDescent="0.3">
      <c r="A94" s="11"/>
      <c r="B94" s="16"/>
      <c r="C94" s="11"/>
      <c r="D94" s="13" t="str">
        <f>IF(ISBLANK($A94),"",IF(ISNA(MATCH($A94,Items!$A$5:$A$408,0)),"Not Found",SUMIFS(Items!$H$5:$H$408,Items!$A$5:$A$408,$A94,Items!$F$5:$F$408,"")))</f>
        <v/>
      </c>
      <c r="E94" s="18" t="str">
        <f t="shared" si="1"/>
        <v/>
      </c>
      <c r="F94" s="17" t="str">
        <f>IF($D94="Not Found","",IF(ISBLANK($A94),"",SUMIFS(Items!$H$5:$H$408,Items!$A$5:$A$408,$A94,Items!$F$5:$F$408,"Troop")))</f>
        <v/>
      </c>
    </row>
    <row r="95" spans="1:6" x14ac:dyDescent="0.3">
      <c r="A95" s="11"/>
      <c r="B95" s="16"/>
      <c r="C95" s="11"/>
      <c r="D95" s="13" t="str">
        <f>IF(ISBLANK($A95),"",IF(ISNA(MATCH($A95,Items!$A$5:$A$408,0)),"Not Found",SUMIFS(Items!$H$5:$H$408,Items!$A$5:$A$408,$A95,Items!$F$5:$F$408,"")))</f>
        <v/>
      </c>
      <c r="E95" s="18" t="str">
        <f t="shared" si="1"/>
        <v/>
      </c>
      <c r="F95" s="17" t="str">
        <f>IF($D95="Not Found","",IF(ISBLANK($A95),"",SUMIFS(Items!$H$5:$H$408,Items!$A$5:$A$408,$A95,Items!$F$5:$F$408,"Troop")))</f>
        <v/>
      </c>
    </row>
    <row r="96" spans="1:6" x14ac:dyDescent="0.3">
      <c r="A96" s="11"/>
      <c r="B96" s="16"/>
      <c r="C96" s="11"/>
      <c r="D96" s="13" t="str">
        <f>IF(ISBLANK($A96),"",IF(ISNA(MATCH($A96,Items!$A$5:$A$408,0)),"Not Found",SUMIFS(Items!$H$5:$H$408,Items!$A$5:$A$408,$A96,Items!$F$5:$F$408,"")))</f>
        <v/>
      </c>
      <c r="E96" s="18" t="str">
        <f t="shared" si="1"/>
        <v/>
      </c>
      <c r="F96" s="17" t="str">
        <f>IF($D96="Not Found","",IF(ISBLANK($A96),"",SUMIFS(Items!$H$5:$H$408,Items!$A$5:$A$408,$A96,Items!$F$5:$F$408,"Troop")))</f>
        <v/>
      </c>
    </row>
    <row r="97" spans="1:6" x14ac:dyDescent="0.3">
      <c r="A97" s="11"/>
      <c r="B97" s="16"/>
      <c r="C97" s="11"/>
      <c r="D97" s="13" t="str">
        <f>IF(ISBLANK($A97),"",IF(ISNA(MATCH($A97,Items!$A$5:$A$408,0)),"Not Found",SUMIFS(Items!$H$5:$H$408,Items!$A$5:$A$408,$A97,Items!$F$5:$F$408,"")))</f>
        <v/>
      </c>
      <c r="E97" s="18" t="str">
        <f t="shared" si="1"/>
        <v/>
      </c>
      <c r="F97" s="17" t="str">
        <f>IF($D97="Not Found","",IF(ISBLANK($A97),"",SUMIFS(Items!$H$5:$H$408,Items!$A$5:$A$408,$A97,Items!$F$5:$F$408,"Troop")))</f>
        <v/>
      </c>
    </row>
    <row r="98" spans="1:6" x14ac:dyDescent="0.3">
      <c r="A98" s="11"/>
      <c r="B98" s="16"/>
      <c r="C98" s="11"/>
      <c r="D98" s="13" t="str">
        <f>IF(ISBLANK($A98),"",IF(ISNA(MATCH($A98,Items!$A$5:$A$408,0)),"Not Found",SUMIFS(Items!$H$5:$H$408,Items!$A$5:$A$408,$A98,Items!$F$5:$F$408,"")))</f>
        <v/>
      </c>
      <c r="E98" s="18" t="str">
        <f t="shared" si="1"/>
        <v/>
      </c>
      <c r="F98" s="17" t="str">
        <f>IF($D98="Not Found","",IF(ISBLANK($A98),"",SUMIFS(Items!$H$5:$H$408,Items!$A$5:$A$408,$A98,Items!$F$5:$F$408,"Troop")))</f>
        <v/>
      </c>
    </row>
    <row r="99" spans="1:6" x14ac:dyDescent="0.3">
      <c r="A99" s="11"/>
      <c r="B99" s="16"/>
      <c r="C99" s="11"/>
      <c r="D99" s="13" t="str">
        <f>IF(ISBLANK($A99),"",IF(ISNA(MATCH($A99,Items!$A$5:$A$408,0)),"Not Found",SUMIFS(Items!$H$5:$H$408,Items!$A$5:$A$408,$A99,Items!$F$5:$F$408,"")))</f>
        <v/>
      </c>
      <c r="E99" s="18" t="str">
        <f t="shared" si="1"/>
        <v/>
      </c>
      <c r="F99" s="17" t="str">
        <f>IF($D99="Not Found","",IF(ISBLANK($A99),"",SUMIFS(Items!$H$5:$H$408,Items!$A$5:$A$408,$A99,Items!$F$5:$F$408,"Troop")))</f>
        <v/>
      </c>
    </row>
    <row r="100" spans="1:6" x14ac:dyDescent="0.3">
      <c r="A100" s="11"/>
      <c r="B100" s="16"/>
      <c r="C100" s="11"/>
      <c r="D100" s="13" t="str">
        <f>IF(ISBLANK($A100),"",IF(ISNA(MATCH($A100,Items!$A$5:$A$408,0)),"Not Found",SUMIFS(Items!$H$5:$H$408,Items!$A$5:$A$408,$A100,Items!$F$5:$F$408,"")))</f>
        <v/>
      </c>
      <c r="E100" s="18" t="str">
        <f t="shared" si="1"/>
        <v/>
      </c>
      <c r="F100" s="17" t="str">
        <f>IF($D100="Not Found","",IF(ISBLANK($A100),"",SUMIFS(Items!$H$5:$H$408,Items!$A$5:$A$408,$A100,Items!$F$5:$F$408,"Troop")))</f>
        <v/>
      </c>
    </row>
    <row r="101" spans="1:6" x14ac:dyDescent="0.3">
      <c r="A101" s="11"/>
      <c r="B101" s="16"/>
      <c r="C101" s="11"/>
      <c r="D101" s="13" t="str">
        <f>IF(ISBLANK($A101),"",IF(ISNA(MATCH($A101,Items!$A$5:$A$408,0)),"Not Found",SUMIFS(Items!$H$5:$H$408,Items!$A$5:$A$408,$A101,Items!$F$5:$F$408,"")))</f>
        <v/>
      </c>
      <c r="E101" s="18" t="str">
        <f t="shared" si="1"/>
        <v/>
      </c>
      <c r="F101" s="17" t="str">
        <f>IF($D101="Not Found","",IF(ISBLANK($A101),"",SUMIFS(Items!$H$5:$H$408,Items!$A$5:$A$408,$A101,Items!$F$5:$F$408,"Troop")))</f>
        <v/>
      </c>
    </row>
    <row r="102" spans="1:6" x14ac:dyDescent="0.3">
      <c r="A102" s="11"/>
      <c r="B102" s="16"/>
      <c r="C102" s="11"/>
      <c r="D102" s="13" t="str">
        <f>IF(ISBLANK($A102),"",IF(ISNA(MATCH($A102,Items!$A$5:$A$408,0)),"Not Found",SUMIFS(Items!$H$5:$H$408,Items!$A$5:$A$408,$A102,Items!$F$5:$F$408,"")))</f>
        <v/>
      </c>
      <c r="E102" s="18" t="str">
        <f t="shared" si="1"/>
        <v/>
      </c>
      <c r="F102" s="17" t="str">
        <f>IF($D102="Not Found","",IF(ISBLANK($A102),"",SUMIFS(Items!$H$5:$H$408,Items!$A$5:$A$408,$A102,Items!$F$5:$F$408,"Troop")))</f>
        <v/>
      </c>
    </row>
    <row r="103" spans="1:6" x14ac:dyDescent="0.3">
      <c r="A103" s="11"/>
      <c r="B103" s="16"/>
      <c r="C103" s="11"/>
      <c r="D103" s="13" t="str">
        <f>IF(ISBLANK($A103),"",IF(ISNA(MATCH($A103,Items!$A$5:$A$408,0)),"Not Found",SUMIFS(Items!$H$5:$H$408,Items!$A$5:$A$408,$A103,Items!$F$5:$F$408,"")))</f>
        <v/>
      </c>
      <c r="E103" s="18" t="str">
        <f t="shared" si="1"/>
        <v/>
      </c>
      <c r="F103" s="17" t="str">
        <f>IF($D103="Not Found","",IF(ISBLANK($A103),"",SUMIFS(Items!$H$5:$H$408,Items!$A$5:$A$408,$A103,Items!$F$5:$F$408,"Troop")))</f>
        <v/>
      </c>
    </row>
    <row r="104" spans="1:6" x14ac:dyDescent="0.3">
      <c r="A104" s="11"/>
      <c r="B104" s="16"/>
      <c r="C104" s="11"/>
      <c r="D104" s="13" t="str">
        <f>IF(ISBLANK($A104),"",IF(ISNA(MATCH($A104,Items!$A$5:$A$408,0)),"Not Found",SUMIFS(Items!$H$5:$H$408,Items!$A$5:$A$408,$A104,Items!$F$5:$F$408,"")))</f>
        <v/>
      </c>
      <c r="E104" s="18" t="str">
        <f t="shared" si="1"/>
        <v/>
      </c>
      <c r="F104" s="17" t="str">
        <f>IF($D104="Not Found","",IF(ISBLANK($A104),"",SUMIFS(Items!$H$5:$H$408,Items!$A$5:$A$408,$A104,Items!$F$5:$F$408,"Troop")))</f>
        <v/>
      </c>
    </row>
    <row r="105" spans="1:6" x14ac:dyDescent="0.3">
      <c r="A105" s="11"/>
      <c r="B105" s="16"/>
      <c r="C105" s="11"/>
      <c r="D105" s="13" t="str">
        <f>IF(ISBLANK($A105),"",IF(ISNA(MATCH($A105,Items!$A$5:$A$408,0)),"Not Found",SUMIFS(Items!$H$5:$H$408,Items!$A$5:$A$408,$A105,Items!$F$5:$F$408,"")))</f>
        <v/>
      </c>
      <c r="E105" s="18" t="str">
        <f t="shared" si="1"/>
        <v/>
      </c>
      <c r="F105" s="17" t="str">
        <f>IF($D105="Not Found","",IF(ISBLANK($A105),"",SUMIFS(Items!$H$5:$H$408,Items!$A$5:$A$408,$A105,Items!$F$5:$F$408,"Troop")))</f>
        <v/>
      </c>
    </row>
    <row r="106" spans="1:6" x14ac:dyDescent="0.3">
      <c r="A106" s="11"/>
      <c r="B106" s="16"/>
      <c r="C106" s="11"/>
      <c r="D106" s="13" t="str">
        <f>IF(ISBLANK($A106),"",IF(ISNA(MATCH($A106,Items!$A$5:$A$408,0)),"Not Found",SUMIFS(Items!$H$5:$H$408,Items!$A$5:$A$408,$A106,Items!$F$5:$F$408,"")))</f>
        <v/>
      </c>
      <c r="E106" s="18" t="str">
        <f t="shared" si="1"/>
        <v/>
      </c>
      <c r="F106" s="17" t="str">
        <f>IF($D106="Not Found","",IF(ISBLANK($A106),"",SUMIFS(Items!$H$5:$H$408,Items!$A$5:$A$408,$A106,Items!$F$5:$F$408,"Troop")))</f>
        <v/>
      </c>
    </row>
    <row r="107" spans="1:6" x14ac:dyDescent="0.3">
      <c r="A107" s="11"/>
      <c r="B107" s="16"/>
      <c r="C107" s="11"/>
      <c r="D107" s="13" t="str">
        <f>IF(ISBLANK($A107),"",IF(ISNA(MATCH($A107,Items!$A$5:$A$408,0)),"Not Found",SUMIFS(Items!$H$5:$H$408,Items!$A$5:$A$408,$A107,Items!$F$5:$F$408,"")))</f>
        <v/>
      </c>
      <c r="E107" s="18" t="str">
        <f t="shared" si="1"/>
        <v/>
      </c>
      <c r="F107" s="17" t="str">
        <f>IF($D107="Not Found","",IF(ISBLANK($A107),"",SUMIFS(Items!$H$5:$H$408,Items!$A$5:$A$408,$A107,Items!$F$5:$F$408,"Troop")))</f>
        <v/>
      </c>
    </row>
    <row r="108" spans="1:6" x14ac:dyDescent="0.3">
      <c r="A108" s="11"/>
      <c r="B108" s="16"/>
      <c r="C108" s="11"/>
      <c r="D108" s="13" t="str">
        <f>IF(ISBLANK($A108),"",IF(ISNA(MATCH($A108,Items!$A$5:$A$408,0)),"Not Found",SUMIFS(Items!$H$5:$H$408,Items!$A$5:$A$408,$A108,Items!$F$5:$F$408,"")))</f>
        <v/>
      </c>
      <c r="E108" s="18" t="str">
        <f t="shared" si="1"/>
        <v/>
      </c>
      <c r="F108" s="17" t="str">
        <f>IF($D108="Not Found","",IF(ISBLANK($A108),"",SUMIFS(Items!$H$5:$H$408,Items!$A$5:$A$408,$A108,Items!$F$5:$F$408,"Troop")))</f>
        <v/>
      </c>
    </row>
    <row r="109" spans="1:6" x14ac:dyDescent="0.3">
      <c r="A109" s="11"/>
      <c r="B109" s="16"/>
      <c r="C109" s="11"/>
      <c r="D109" s="13" t="str">
        <f>IF(ISBLANK($A109),"",IF(ISNA(MATCH($A109,Items!$A$5:$A$408,0)),"Not Found",SUMIFS(Items!$H$5:$H$408,Items!$A$5:$A$408,$A109,Items!$F$5:$F$408,"")))</f>
        <v/>
      </c>
      <c r="E109" s="18" t="str">
        <f t="shared" si="1"/>
        <v/>
      </c>
      <c r="F109" s="17" t="str">
        <f>IF($D109="Not Found","",IF(ISBLANK($A109),"",SUMIFS(Items!$H$5:$H$408,Items!$A$5:$A$408,$A109,Items!$F$5:$F$408,"Troop")))</f>
        <v/>
      </c>
    </row>
    <row r="110" spans="1:6" x14ac:dyDescent="0.3">
      <c r="A110" s="11"/>
      <c r="B110" s="16"/>
      <c r="C110" s="11"/>
      <c r="D110" s="13" t="str">
        <f>IF(ISBLANK($A110),"",IF(ISNA(MATCH($A110,Items!$A$5:$A$408,0)),"Not Found",SUMIFS(Items!$H$5:$H$408,Items!$A$5:$A$408,$A110,Items!$F$5:$F$408,"")))</f>
        <v/>
      </c>
      <c r="E110" s="18" t="str">
        <f t="shared" si="1"/>
        <v/>
      </c>
      <c r="F110" s="17" t="str">
        <f>IF($D110="Not Found","",IF(ISBLANK($A110),"",SUMIFS(Items!$H$5:$H$408,Items!$A$5:$A$408,$A110,Items!$F$5:$F$408,"Troop")))</f>
        <v/>
      </c>
    </row>
    <row r="111" spans="1:6" x14ac:dyDescent="0.3">
      <c r="A111" s="11"/>
      <c r="B111" s="16"/>
      <c r="C111" s="11"/>
      <c r="D111" s="13" t="str">
        <f>IF(ISBLANK($A111),"",IF(ISNA(MATCH($A111,Items!$A$5:$A$408,0)),"Not Found",SUMIFS(Items!$H$5:$H$408,Items!$A$5:$A$408,$A111,Items!$F$5:$F$408,"")))</f>
        <v/>
      </c>
      <c r="E111" s="18" t="str">
        <f t="shared" si="1"/>
        <v/>
      </c>
      <c r="F111" s="17" t="str">
        <f>IF($D111="Not Found","",IF(ISBLANK($A111),"",SUMIFS(Items!$H$5:$H$408,Items!$A$5:$A$408,$A111,Items!$F$5:$F$408,"Troop")))</f>
        <v/>
      </c>
    </row>
    <row r="112" spans="1:6" x14ac:dyDescent="0.3">
      <c r="A112" s="11"/>
      <c r="B112" s="16"/>
      <c r="C112" s="11"/>
      <c r="D112" s="13" t="str">
        <f>IF(ISBLANK($A112),"",IF(ISNA(MATCH($A112,Items!$A$5:$A$408,0)),"Not Found",SUMIFS(Items!$H$5:$H$408,Items!$A$5:$A$408,$A112,Items!$F$5:$F$408,"")))</f>
        <v/>
      </c>
      <c r="E112" s="18" t="str">
        <f t="shared" si="1"/>
        <v/>
      </c>
      <c r="F112" s="17" t="str">
        <f>IF($D112="Not Found","",IF(ISBLANK($A112),"",SUMIFS(Items!$H$5:$H$408,Items!$A$5:$A$408,$A112,Items!$F$5:$F$408,"Troop")))</f>
        <v/>
      </c>
    </row>
    <row r="113" spans="1:6" x14ac:dyDescent="0.3">
      <c r="A113" s="11"/>
      <c r="B113" s="16"/>
      <c r="C113" s="11"/>
      <c r="D113" s="13" t="str">
        <f>IF(ISBLANK($A113),"",IF(ISNA(MATCH($A113,Items!$A$5:$A$408,0)),"Not Found",SUMIFS(Items!$H$5:$H$408,Items!$A$5:$A$408,$A113,Items!$F$5:$F$408,"")))</f>
        <v/>
      </c>
      <c r="E113" s="18" t="str">
        <f t="shared" si="1"/>
        <v/>
      </c>
      <c r="F113" s="17" t="str">
        <f>IF($D113="Not Found","",IF(ISBLANK($A113),"",SUMIFS(Items!$H$5:$H$408,Items!$A$5:$A$408,$A113,Items!$F$5:$F$408,"Troop")))</f>
        <v/>
      </c>
    </row>
    <row r="114" spans="1:6" x14ac:dyDescent="0.3">
      <c r="A114" s="11"/>
      <c r="B114" s="16"/>
      <c r="C114" s="11"/>
      <c r="D114" s="13" t="str">
        <f>IF(ISBLANK($A114),"",IF(ISNA(MATCH($A114,Items!$A$5:$A$408,0)),"Not Found",SUMIFS(Items!$H$5:$H$408,Items!$A$5:$A$408,$A114,Items!$F$5:$F$408,"")))</f>
        <v/>
      </c>
      <c r="E114" s="18" t="str">
        <f t="shared" si="1"/>
        <v/>
      </c>
      <c r="F114" s="17" t="str">
        <f>IF($D114="Not Found","",IF(ISBLANK($A114),"",SUMIFS(Items!$H$5:$H$408,Items!$A$5:$A$408,$A114,Items!$F$5:$F$408,"Troop")))</f>
        <v/>
      </c>
    </row>
    <row r="115" spans="1:6" x14ac:dyDescent="0.3">
      <c r="A115" s="11"/>
      <c r="B115" s="16"/>
      <c r="C115" s="11"/>
      <c r="D115" s="13" t="str">
        <f>IF(ISBLANK($A115),"",IF(ISNA(MATCH($A115,Items!$A$5:$A$408,0)),"Not Found",SUMIFS(Items!$H$5:$H$408,Items!$A$5:$A$408,$A115,Items!$F$5:$F$408,"")))</f>
        <v/>
      </c>
      <c r="E115" s="18" t="str">
        <f t="shared" si="1"/>
        <v/>
      </c>
      <c r="F115" s="17" t="str">
        <f>IF($D115="Not Found","",IF(ISBLANK($A115),"",SUMIFS(Items!$H$5:$H$408,Items!$A$5:$A$408,$A115,Items!$F$5:$F$408,"Troop")))</f>
        <v/>
      </c>
    </row>
    <row r="116" spans="1:6" x14ac:dyDescent="0.3">
      <c r="A116" s="11"/>
      <c r="B116" s="16"/>
      <c r="C116" s="11"/>
      <c r="D116" s="13" t="str">
        <f>IF(ISBLANK($A116),"",IF(ISNA(MATCH($A116,Items!$A$5:$A$408,0)),"Not Found",SUMIFS(Items!$H$5:$H$408,Items!$A$5:$A$408,$A116,Items!$F$5:$F$408,"")))</f>
        <v/>
      </c>
      <c r="E116" s="18" t="str">
        <f t="shared" si="1"/>
        <v/>
      </c>
      <c r="F116" s="17" t="str">
        <f>IF($D116="Not Found","",IF(ISBLANK($A116),"",SUMIFS(Items!$H$5:$H$408,Items!$A$5:$A$408,$A116,Items!$F$5:$F$408,"Troop")))</f>
        <v/>
      </c>
    </row>
    <row r="117" spans="1:6" x14ac:dyDescent="0.3">
      <c r="A117" s="11"/>
      <c r="B117" s="16"/>
      <c r="C117" s="11"/>
      <c r="D117" s="13" t="str">
        <f>IF(ISBLANK($A117),"",IF(ISNA(MATCH($A117,Items!$A$5:$A$408,0)),"Not Found",SUMIFS(Items!$H$5:$H$408,Items!$A$5:$A$408,$A117,Items!$F$5:$F$408,"")))</f>
        <v/>
      </c>
      <c r="E117" s="18" t="str">
        <f t="shared" si="1"/>
        <v/>
      </c>
      <c r="F117" s="17" t="str">
        <f>IF($D117="Not Found","",IF(ISBLANK($A117),"",SUMIFS(Items!$H$5:$H$408,Items!$A$5:$A$408,$A117,Items!$F$5:$F$408,"Troop")))</f>
        <v/>
      </c>
    </row>
    <row r="118" spans="1:6" x14ac:dyDescent="0.3">
      <c r="A118" s="11"/>
      <c r="B118" s="16"/>
      <c r="C118" s="11"/>
      <c r="D118" s="13" t="str">
        <f>IF(ISBLANK($A118),"",IF(ISNA(MATCH($A118,Items!$A$5:$A$408,0)),"Not Found",SUMIFS(Items!$H$5:$H$408,Items!$A$5:$A$408,$A118,Items!$F$5:$F$408,"")))</f>
        <v/>
      </c>
      <c r="E118" s="18" t="str">
        <f t="shared" si="1"/>
        <v/>
      </c>
      <c r="F118" s="17" t="str">
        <f>IF($D118="Not Found","",IF(ISBLANK($A118),"",SUMIFS(Items!$H$5:$H$408,Items!$A$5:$A$408,$A118,Items!$F$5:$F$408,"Troop")))</f>
        <v/>
      </c>
    </row>
    <row r="119" spans="1:6" x14ac:dyDescent="0.3">
      <c r="A119" s="11"/>
      <c r="B119" s="16"/>
      <c r="C119" s="11"/>
      <c r="D119" s="13" t="str">
        <f>IF(ISBLANK($A119),"",IF(ISNA(MATCH($A119,Items!$A$5:$A$408,0)),"Not Found",SUMIFS(Items!$H$5:$H$408,Items!$A$5:$A$408,$A119,Items!$F$5:$F$408,"")))</f>
        <v/>
      </c>
      <c r="E119" s="18" t="str">
        <f t="shared" si="1"/>
        <v/>
      </c>
      <c r="F119" s="17" t="str">
        <f>IF($D119="Not Found","",IF(ISBLANK($A119),"",SUMIFS(Items!$H$5:$H$408,Items!$A$5:$A$408,$A119,Items!$F$5:$F$408,"Troop")))</f>
        <v/>
      </c>
    </row>
    <row r="120" spans="1:6" x14ac:dyDescent="0.3">
      <c r="A120" s="11"/>
      <c r="B120" s="16"/>
      <c r="C120" s="11"/>
      <c r="D120" s="13" t="str">
        <f>IF(ISBLANK($A120),"",IF(ISNA(MATCH($A120,Items!$A$5:$A$408,0)),"Not Found",SUMIFS(Items!$H$5:$H$408,Items!$A$5:$A$408,$A120,Items!$F$5:$F$408,"")))</f>
        <v/>
      </c>
      <c r="E120" s="18" t="str">
        <f t="shared" si="1"/>
        <v/>
      </c>
      <c r="F120" s="17" t="str">
        <f>IF($D120="Not Found","",IF(ISBLANK($A120),"",SUMIFS(Items!$H$5:$H$408,Items!$A$5:$A$408,$A120,Items!$F$5:$F$408,"Troop")))</f>
        <v/>
      </c>
    </row>
    <row r="121" spans="1:6" x14ac:dyDescent="0.3">
      <c r="A121" s="11"/>
      <c r="B121" s="16"/>
      <c r="C121" s="11"/>
      <c r="D121" s="13" t="str">
        <f>IF(ISBLANK($A121),"",IF(ISNA(MATCH($A121,Items!$A$5:$A$408,0)),"Not Found",SUMIFS(Items!$H$5:$H$408,Items!$A$5:$A$408,$A121,Items!$F$5:$F$408,"")))</f>
        <v/>
      </c>
      <c r="E121" s="18" t="str">
        <f t="shared" si="1"/>
        <v/>
      </c>
      <c r="F121" s="17" t="str">
        <f>IF($D121="Not Found","",IF(ISBLANK($A121),"",SUMIFS(Items!$H$5:$H$408,Items!$A$5:$A$408,$A121,Items!$F$5:$F$408,"Troop")))</f>
        <v/>
      </c>
    </row>
    <row r="122" spans="1:6" x14ac:dyDescent="0.3">
      <c r="A122" s="11"/>
      <c r="B122" s="16"/>
      <c r="C122" s="11"/>
      <c r="D122" s="13" t="str">
        <f>IF(ISBLANK($A122),"",IF(ISNA(MATCH($A122,Items!$A$5:$A$408,0)),"Not Found",SUMIFS(Items!$H$5:$H$408,Items!$A$5:$A$408,$A122,Items!$F$5:$F$408,"")))</f>
        <v/>
      </c>
      <c r="E122" s="18" t="str">
        <f t="shared" si="1"/>
        <v/>
      </c>
      <c r="F122" s="17" t="str">
        <f>IF($D122="Not Found","",IF(ISBLANK($A122),"",SUMIFS(Items!$H$5:$H$408,Items!$A$5:$A$408,$A122,Items!$F$5:$F$408,"Troop")))</f>
        <v/>
      </c>
    </row>
    <row r="123" spans="1:6" x14ac:dyDescent="0.3">
      <c r="A123" s="11"/>
      <c r="B123" s="16"/>
      <c r="C123" s="11"/>
      <c r="D123" s="13" t="str">
        <f>IF(ISBLANK($A123),"",IF(ISNA(MATCH($A123,Items!$A$5:$A$408,0)),"Not Found",SUMIFS(Items!$H$5:$H$408,Items!$A$5:$A$408,$A123,Items!$F$5:$F$408,"")))</f>
        <v/>
      </c>
      <c r="E123" s="18" t="str">
        <f t="shared" si="1"/>
        <v/>
      </c>
      <c r="F123" s="17" t="str">
        <f>IF($D123="Not Found","",IF(ISBLANK($A123),"",SUMIFS(Items!$H$5:$H$408,Items!$A$5:$A$408,$A123,Items!$F$5:$F$408,"Troop")))</f>
        <v/>
      </c>
    </row>
    <row r="124" spans="1:6" x14ac:dyDescent="0.3">
      <c r="A124" s="11"/>
      <c r="B124" s="16"/>
      <c r="C124" s="11"/>
      <c r="D124" s="13" t="str">
        <f>IF(ISBLANK($A124),"",IF(ISNA(MATCH($A124,Items!$A$5:$A$408,0)),"Not Found",SUMIFS(Items!$H$5:$H$408,Items!$A$5:$A$408,$A124,Items!$F$5:$F$408,"")))</f>
        <v/>
      </c>
      <c r="E124" s="18" t="str">
        <f t="shared" si="1"/>
        <v/>
      </c>
      <c r="F124" s="17" t="str">
        <f>IF($D124="Not Found","",IF(ISBLANK($A124),"",SUMIFS(Items!$H$5:$H$408,Items!$A$5:$A$408,$A124,Items!$F$5:$F$408,"Troop")))</f>
        <v/>
      </c>
    </row>
    <row r="125" spans="1:6" x14ac:dyDescent="0.3">
      <c r="A125" s="11"/>
      <c r="B125" s="16"/>
      <c r="C125" s="11"/>
      <c r="D125" s="13" t="str">
        <f>IF(ISBLANK($A125),"",IF(ISNA(MATCH($A125,Items!$A$5:$A$408,0)),"Not Found",SUMIFS(Items!$H$5:$H$408,Items!$A$5:$A$408,$A125,Items!$F$5:$F$408,"")))</f>
        <v/>
      </c>
      <c r="E125" s="18" t="str">
        <f t="shared" si="1"/>
        <v/>
      </c>
      <c r="F125" s="17" t="str">
        <f>IF($D125="Not Found","",IF(ISBLANK($A125),"",SUMIFS(Items!$H$5:$H$408,Items!$A$5:$A$408,$A125,Items!$F$5:$F$408,"Troop")))</f>
        <v/>
      </c>
    </row>
    <row r="126" spans="1:6" x14ac:dyDescent="0.3">
      <c r="A126" s="11"/>
      <c r="B126" s="16"/>
      <c r="C126" s="11"/>
      <c r="D126" s="13" t="str">
        <f>IF(ISBLANK($A126),"",IF(ISNA(MATCH($A126,Items!$A$5:$A$408,0)),"Not Found",SUMIFS(Items!$H$5:$H$408,Items!$A$5:$A$408,$A126,Items!$F$5:$F$408,"")))</f>
        <v/>
      </c>
      <c r="E126" s="18" t="str">
        <f t="shared" si="1"/>
        <v/>
      </c>
      <c r="F126" s="17" t="str">
        <f>IF($D126="Not Found","",IF(ISBLANK($A126),"",SUMIFS(Items!$H$5:$H$408,Items!$A$5:$A$408,$A126,Items!$F$5:$F$408,"Troop")))</f>
        <v/>
      </c>
    </row>
    <row r="127" spans="1:6" x14ac:dyDescent="0.3">
      <c r="A127" s="11"/>
      <c r="B127" s="16"/>
      <c r="C127" s="11"/>
      <c r="D127" s="13" t="str">
        <f>IF(ISBLANK($A127),"",IF(ISNA(MATCH($A127,Items!$A$5:$A$408,0)),"Not Found",SUMIFS(Items!$H$5:$H$408,Items!$A$5:$A$408,$A127,Items!$F$5:$F$408,"")))</f>
        <v/>
      </c>
      <c r="E127" s="18" t="str">
        <f t="shared" si="1"/>
        <v/>
      </c>
      <c r="F127" s="17" t="str">
        <f>IF($D127="Not Found","",IF(ISBLANK($A127),"",SUMIFS(Items!$H$5:$H$408,Items!$A$5:$A$408,$A127,Items!$F$5:$F$408,"Troop")))</f>
        <v/>
      </c>
    </row>
    <row r="128" spans="1:6" x14ac:dyDescent="0.3">
      <c r="A128" s="11"/>
      <c r="B128" s="16"/>
      <c r="C128" s="11"/>
      <c r="D128" s="13" t="str">
        <f>IF(ISBLANK($A128),"",IF(ISNA(MATCH($A128,Items!$A$5:$A$408,0)),"Not Found",SUMIFS(Items!$H$5:$H$408,Items!$A$5:$A$408,$A128,Items!$F$5:$F$408,"")))</f>
        <v/>
      </c>
      <c r="E128" s="18" t="str">
        <f t="shared" si="1"/>
        <v/>
      </c>
      <c r="F128" s="17" t="str">
        <f>IF($D128="Not Found","",IF(ISBLANK($A128),"",SUMIFS(Items!$H$5:$H$408,Items!$A$5:$A$408,$A128,Items!$F$5:$F$408,"Troop")))</f>
        <v/>
      </c>
    </row>
    <row r="129" spans="1:6" x14ac:dyDescent="0.3">
      <c r="A129" s="11"/>
      <c r="B129" s="16"/>
      <c r="C129" s="11"/>
      <c r="D129" s="13" t="str">
        <f>IF(ISBLANK($A129),"",IF(ISNA(MATCH($A129,Items!$A$5:$A$408,0)),"Not Found",SUMIFS(Items!$H$5:$H$408,Items!$A$5:$A$408,$A129,Items!$F$5:$F$408,"")))</f>
        <v/>
      </c>
      <c r="E129" s="18" t="str">
        <f t="shared" si="1"/>
        <v/>
      </c>
      <c r="F129" s="17" t="str">
        <f>IF($D129="Not Found","",IF(ISBLANK($A129),"",SUMIFS(Items!$H$5:$H$408,Items!$A$5:$A$408,$A129,Items!$F$5:$F$408,"Troop")))</f>
        <v/>
      </c>
    </row>
    <row r="130" spans="1:6" x14ac:dyDescent="0.3">
      <c r="A130" s="11"/>
      <c r="B130" s="16"/>
      <c r="C130" s="11"/>
      <c r="D130" s="13" t="str">
        <f>IF(ISBLANK($A130),"",IF(ISNA(MATCH($A130,Items!$A$5:$A$408,0)),"Not Found",SUMIFS(Items!$H$5:$H$408,Items!$A$5:$A$408,$A130,Items!$F$5:$F$408,"")))</f>
        <v/>
      </c>
      <c r="E130" s="18" t="str">
        <f t="shared" si="1"/>
        <v/>
      </c>
      <c r="F130" s="17" t="str">
        <f>IF($D130="Not Found","",IF(ISBLANK($A130),"",SUMIFS(Items!$H$5:$H$408,Items!$A$5:$A$408,$A130,Items!$F$5:$F$408,"Troop")))</f>
        <v/>
      </c>
    </row>
    <row r="131" spans="1:6" x14ac:dyDescent="0.3">
      <c r="A131" s="11"/>
      <c r="B131" s="16"/>
      <c r="C131" s="11"/>
      <c r="D131" s="13" t="str">
        <f>IF(ISBLANK($A131),"",IF(ISNA(MATCH($A131,Items!$A$5:$A$408,0)),"Not Found",SUMIFS(Items!$H$5:$H$408,Items!$A$5:$A$408,$A131,Items!$F$5:$F$408,"")))</f>
        <v/>
      </c>
      <c r="E131" s="18" t="str">
        <f t="shared" si="1"/>
        <v/>
      </c>
      <c r="F131" s="17" t="str">
        <f>IF($D131="Not Found","",IF(ISBLANK($A131),"",SUMIFS(Items!$H$5:$H$408,Items!$A$5:$A$408,$A131,Items!$F$5:$F$408,"Troop")))</f>
        <v/>
      </c>
    </row>
    <row r="132" spans="1:6" x14ac:dyDescent="0.3">
      <c r="A132" s="11"/>
      <c r="B132" s="16"/>
      <c r="C132" s="11"/>
      <c r="D132" s="13" t="str">
        <f>IF(ISBLANK($A132),"",IF(ISNA(MATCH($A132,Items!$A$5:$A$408,0)),"Not Found",SUMIFS(Items!$H$5:$H$408,Items!$A$5:$A$408,$A132,Items!$F$5:$F$408,"")))</f>
        <v/>
      </c>
      <c r="E132" s="18" t="str">
        <f t="shared" si="1"/>
        <v/>
      </c>
      <c r="F132" s="17" t="str">
        <f>IF($D132="Not Found","",IF(ISBLANK($A132),"",SUMIFS(Items!$H$5:$H$408,Items!$A$5:$A$408,$A132,Items!$F$5:$F$408,"Troop")))</f>
        <v/>
      </c>
    </row>
    <row r="133" spans="1:6" x14ac:dyDescent="0.3">
      <c r="A133" s="11"/>
      <c r="B133" s="16"/>
      <c r="C133" s="11"/>
      <c r="D133" s="13" t="str">
        <f>IF(ISBLANK($A133),"",IF(ISNA(MATCH($A133,Items!$A$5:$A$408,0)),"Not Found",SUMIFS(Items!$H$5:$H$408,Items!$A$5:$A$408,$A133,Items!$F$5:$F$408,"")))</f>
        <v/>
      </c>
      <c r="E133" s="18" t="str">
        <f t="shared" si="1"/>
        <v/>
      </c>
      <c r="F133" s="17" t="str">
        <f>IF($D133="Not Found","",IF(ISBLANK($A133),"",SUMIFS(Items!$H$5:$H$408,Items!$A$5:$A$408,$A133,Items!$F$5:$F$408,"Troop")))</f>
        <v/>
      </c>
    </row>
    <row r="134" spans="1:6" x14ac:dyDescent="0.3">
      <c r="A134" s="11"/>
      <c r="B134" s="16"/>
      <c r="C134" s="11"/>
      <c r="D134" s="13" t="str">
        <f>IF(ISBLANK($A134),"",IF(ISNA(MATCH($A134,Items!$A$5:$A$408,0)),"Not Found",SUMIFS(Items!$H$5:$H$408,Items!$A$5:$A$408,$A134,Items!$F$5:$F$408,"")))</f>
        <v/>
      </c>
      <c r="E134" s="18" t="str">
        <f t="shared" si="1"/>
        <v/>
      </c>
      <c r="F134" s="17" t="str">
        <f>IF($D134="Not Found","",IF(ISBLANK($A134),"",SUMIFS(Items!$H$5:$H$408,Items!$A$5:$A$408,$A134,Items!$F$5:$F$408,"Troop")))</f>
        <v/>
      </c>
    </row>
    <row r="135" spans="1:6" x14ac:dyDescent="0.3">
      <c r="A135" s="11"/>
      <c r="B135" s="16"/>
      <c r="C135" s="11"/>
      <c r="D135" s="13" t="str">
        <f>IF(ISBLANK($A135),"",IF(ISNA(MATCH($A135,Items!$A$5:$A$408,0)),"Not Found",SUMIFS(Items!$H$5:$H$408,Items!$A$5:$A$408,$A135,Items!$F$5:$F$408,"")))</f>
        <v/>
      </c>
      <c r="E135" s="18" t="str">
        <f t="shared" si="1"/>
        <v/>
      </c>
      <c r="F135" s="17" t="str">
        <f>IF($D135="Not Found","",IF(ISBLANK($A135),"",SUMIFS(Items!$H$5:$H$408,Items!$A$5:$A$408,$A135,Items!$F$5:$F$408,"Troop")))</f>
        <v/>
      </c>
    </row>
    <row r="136" spans="1:6" x14ac:dyDescent="0.3">
      <c r="A136" s="11"/>
      <c r="B136" s="16"/>
      <c r="C136" s="11"/>
      <c r="D136" s="13" t="str">
        <f>IF(ISBLANK($A136),"",IF(ISNA(MATCH($A136,Items!$A$5:$A$408,0)),"Not Found",SUMIFS(Items!$H$5:$H$408,Items!$A$5:$A$408,$A136,Items!$F$5:$F$408,"")))</f>
        <v/>
      </c>
      <c r="E136" s="18" t="str">
        <f t="shared" si="1"/>
        <v/>
      </c>
      <c r="F136" s="17" t="str">
        <f>IF($D136="Not Found","",IF(ISBLANK($A136),"",SUMIFS(Items!$H$5:$H$408,Items!$A$5:$A$408,$A136,Items!$F$5:$F$408,"Troop")))</f>
        <v/>
      </c>
    </row>
    <row r="137" spans="1:6" x14ac:dyDescent="0.3">
      <c r="A137" s="11"/>
      <c r="B137" s="16"/>
      <c r="C137" s="11"/>
      <c r="D137" s="13" t="str">
        <f>IF(ISBLANK($A137),"",IF(ISNA(MATCH($A137,Items!$A$5:$A$408,0)),"Not Found",SUMIFS(Items!$H$5:$H$408,Items!$A$5:$A$408,$A137,Items!$F$5:$F$408,"")))</f>
        <v/>
      </c>
      <c r="E137" s="18" t="str">
        <f t="shared" si="1"/>
        <v/>
      </c>
      <c r="F137" s="17" t="str">
        <f>IF($D137="Not Found","",IF(ISBLANK($A137),"",SUMIFS(Items!$H$5:$H$408,Items!$A$5:$A$408,$A137,Items!$F$5:$F$408,"Troop")))</f>
        <v/>
      </c>
    </row>
    <row r="138" spans="1:6" x14ac:dyDescent="0.3">
      <c r="A138" s="11"/>
      <c r="B138" s="16"/>
      <c r="C138" s="11"/>
      <c r="D138" s="13" t="str">
        <f>IF(ISBLANK($A138),"",IF(ISNA(MATCH($A138,Items!$A$5:$A$408,0)),"Not Found",SUMIFS(Items!$H$5:$H$408,Items!$A$5:$A$408,$A138,Items!$F$5:$F$408,"")))</f>
        <v/>
      </c>
      <c r="E138" s="18" t="str">
        <f t="shared" si="1"/>
        <v/>
      </c>
      <c r="F138" s="17" t="str">
        <f>IF($D138="Not Found","",IF(ISBLANK($A138),"",SUMIFS(Items!$H$5:$H$408,Items!$A$5:$A$408,$A138,Items!$F$5:$F$408,"Troop")))</f>
        <v/>
      </c>
    </row>
    <row r="139" spans="1:6" x14ac:dyDescent="0.3">
      <c r="A139" s="11"/>
      <c r="B139" s="16"/>
      <c r="C139" s="11"/>
      <c r="D139" s="13" t="str">
        <f>IF(ISBLANK($A139),"",IF(ISNA(MATCH($A139,Items!$A$5:$A$408,0)),"Not Found",SUMIFS(Items!$H$5:$H$408,Items!$A$5:$A$408,$A139,Items!$F$5:$F$408,"")))</f>
        <v/>
      </c>
      <c r="E139" s="18" t="str">
        <f t="shared" si="1"/>
        <v/>
      </c>
      <c r="F139" s="17" t="str">
        <f>IF($D139="Not Found","",IF(ISBLANK($A139),"",SUMIFS(Items!$H$5:$H$408,Items!$A$5:$A$408,$A139,Items!$F$5:$F$408,"Troop")))</f>
        <v/>
      </c>
    </row>
    <row r="140" spans="1:6" x14ac:dyDescent="0.3">
      <c r="A140" s="11"/>
      <c r="B140" s="16"/>
      <c r="C140" s="11"/>
      <c r="D140" s="13" t="str">
        <f>IF(ISBLANK($A140),"",IF(ISNA(MATCH($A140,Items!$A$5:$A$408,0)),"Not Found",SUMIFS(Items!$H$5:$H$408,Items!$A$5:$A$408,$A140,Items!$F$5:$F$408,"")))</f>
        <v/>
      </c>
      <c r="E140" s="18" t="str">
        <f t="shared" ref="E140:E154" si="2">IFERROR(IF(ISBLANK(A140),"",D140-B140),"")</f>
        <v/>
      </c>
      <c r="F140" s="17" t="str">
        <f>IF($D140="Not Found","",IF(ISBLANK($A140),"",SUMIFS(Items!$H$5:$H$408,Items!$A$5:$A$408,$A140,Items!$F$5:$F$408,"Troop")))</f>
        <v/>
      </c>
    </row>
    <row r="141" spans="1:6" x14ac:dyDescent="0.3">
      <c r="A141" s="11"/>
      <c r="B141" s="16"/>
      <c r="C141" s="11"/>
      <c r="D141" s="13" t="str">
        <f>IF(ISBLANK($A141),"",IF(ISNA(MATCH($A141,Items!$A$5:$A$408,0)),"Not Found",SUMIFS(Items!$H$5:$H$408,Items!$A$5:$A$408,$A141,Items!$F$5:$F$408,"")))</f>
        <v/>
      </c>
      <c r="E141" s="18" t="str">
        <f t="shared" si="2"/>
        <v/>
      </c>
      <c r="F141" s="17" t="str">
        <f>IF($D141="Not Found","",IF(ISBLANK($A141),"",SUMIFS(Items!$H$5:$H$408,Items!$A$5:$A$408,$A141,Items!$F$5:$F$408,"Troop")))</f>
        <v/>
      </c>
    </row>
    <row r="142" spans="1:6" x14ac:dyDescent="0.3">
      <c r="A142" s="11"/>
      <c r="B142" s="16"/>
      <c r="C142" s="11"/>
      <c r="D142" s="13" t="str">
        <f>IF(ISBLANK($A142),"",IF(ISNA(MATCH($A142,Items!$A$5:$A$408,0)),"Not Found",SUMIFS(Items!$H$5:$H$408,Items!$A$5:$A$408,$A142,Items!$F$5:$F$408,"")))</f>
        <v/>
      </c>
      <c r="E142" s="18" t="str">
        <f t="shared" si="2"/>
        <v/>
      </c>
      <c r="F142" s="17" t="str">
        <f>IF($D142="Not Found","",IF(ISBLANK($A142),"",SUMIFS(Items!$H$5:$H$408,Items!$A$5:$A$408,$A142,Items!$F$5:$F$408,"Troop")))</f>
        <v/>
      </c>
    </row>
    <row r="143" spans="1:6" x14ac:dyDescent="0.3">
      <c r="A143" s="11"/>
      <c r="B143" s="16"/>
      <c r="C143" s="11"/>
      <c r="D143" s="13" t="str">
        <f>IF(ISBLANK($A143),"",IF(ISNA(MATCH($A143,Items!$A$5:$A$408,0)),"Not Found",SUMIFS(Items!$H$5:$H$408,Items!$A$5:$A$408,$A143,Items!$F$5:$F$408,"")))</f>
        <v/>
      </c>
      <c r="E143" s="18" t="str">
        <f t="shared" si="2"/>
        <v/>
      </c>
      <c r="F143" s="17" t="str">
        <f>IF($D143="Not Found","",IF(ISBLANK($A143),"",SUMIFS(Items!$H$5:$H$408,Items!$A$5:$A$408,$A143,Items!$F$5:$F$408,"Troop")))</f>
        <v/>
      </c>
    </row>
    <row r="144" spans="1:6" x14ac:dyDescent="0.3">
      <c r="A144" s="11"/>
      <c r="B144" s="16"/>
      <c r="C144" s="11"/>
      <c r="D144" s="13" t="str">
        <f>IF(ISBLANK($A144),"",IF(ISNA(MATCH($A144,Items!$A$5:$A$408,0)),"Not Found",SUMIFS(Items!$H$5:$H$408,Items!$A$5:$A$408,$A144,Items!$F$5:$F$408,"")))</f>
        <v/>
      </c>
      <c r="E144" s="18" t="str">
        <f t="shared" si="2"/>
        <v/>
      </c>
      <c r="F144" s="17" t="str">
        <f>IF($D144="Not Found","",IF(ISBLANK($A144),"",SUMIFS(Items!$H$5:$H$408,Items!$A$5:$A$408,$A144,Items!$F$5:$F$408,"Troop")))</f>
        <v/>
      </c>
    </row>
    <row r="145" spans="1:6" x14ac:dyDescent="0.3">
      <c r="A145" s="11"/>
      <c r="B145" s="16"/>
      <c r="C145" s="11"/>
      <c r="D145" s="13" t="str">
        <f>IF(ISBLANK($A145),"",IF(ISNA(MATCH($A145,Items!$A$5:$A$408,0)),"Not Found",SUMIFS(Items!$H$5:$H$408,Items!$A$5:$A$408,$A145,Items!$F$5:$F$408,"")))</f>
        <v/>
      </c>
      <c r="E145" s="18" t="str">
        <f t="shared" si="2"/>
        <v/>
      </c>
      <c r="F145" s="17" t="str">
        <f>IF($D145="Not Found","",IF(ISBLANK($A145),"",SUMIFS(Items!$H$5:$H$408,Items!$A$5:$A$408,$A145,Items!$F$5:$F$408,"Troop")))</f>
        <v/>
      </c>
    </row>
    <row r="146" spans="1:6" x14ac:dyDescent="0.3">
      <c r="A146" s="11"/>
      <c r="B146" s="16"/>
      <c r="C146" s="11"/>
      <c r="D146" s="13" t="str">
        <f>IF(ISBLANK($A146),"",IF(ISNA(MATCH($A146,Items!$A$5:$A$408,0)),"Not Found",SUMIFS(Items!$H$5:$H$408,Items!$A$5:$A$408,$A146,Items!$F$5:$F$408,"")))</f>
        <v/>
      </c>
      <c r="E146" s="18" t="str">
        <f t="shared" si="2"/>
        <v/>
      </c>
      <c r="F146" s="17" t="str">
        <f>IF($D146="Not Found","",IF(ISBLANK($A146),"",SUMIFS(Items!$H$5:$H$408,Items!$A$5:$A$408,$A146,Items!$F$5:$F$408,"Troop")))</f>
        <v/>
      </c>
    </row>
    <row r="147" spans="1:6" x14ac:dyDescent="0.3">
      <c r="A147" s="11"/>
      <c r="B147" s="16"/>
      <c r="C147" s="11"/>
      <c r="D147" s="13" t="str">
        <f>IF(ISBLANK($A147),"",IF(ISNA(MATCH($A147,Items!$A$5:$A$408,0)),"Not Found",SUMIFS(Items!$H$5:$H$408,Items!$A$5:$A$408,$A147,Items!$F$5:$F$408,"")))</f>
        <v/>
      </c>
      <c r="E147" s="18" t="str">
        <f t="shared" si="2"/>
        <v/>
      </c>
      <c r="F147" s="17" t="str">
        <f>IF($D147="Not Found","",IF(ISBLANK($A147),"",SUMIFS(Items!$H$5:$H$408,Items!$A$5:$A$408,$A147,Items!$F$5:$F$408,"Troop")))</f>
        <v/>
      </c>
    </row>
    <row r="148" spans="1:6" x14ac:dyDescent="0.3">
      <c r="A148" s="11"/>
      <c r="B148" s="16"/>
      <c r="C148" s="11"/>
      <c r="D148" s="13" t="str">
        <f>IF(ISBLANK($A148),"",IF(ISNA(MATCH($A148,Items!$A$5:$A$408,0)),"Not Found",SUMIFS(Items!$H$5:$H$408,Items!$A$5:$A$408,$A148,Items!$F$5:$F$408,"")))</f>
        <v/>
      </c>
      <c r="E148" s="18" t="str">
        <f t="shared" si="2"/>
        <v/>
      </c>
      <c r="F148" s="17" t="str">
        <f>IF($D148="Not Found","",IF(ISBLANK($A148),"",SUMIFS(Items!$H$5:$H$408,Items!$A$5:$A$408,$A148,Items!$F$5:$F$408,"Troop")))</f>
        <v/>
      </c>
    </row>
    <row r="149" spans="1:6" x14ac:dyDescent="0.3">
      <c r="A149" s="11"/>
      <c r="B149" s="16"/>
      <c r="C149" s="11"/>
      <c r="D149" s="13" t="str">
        <f>IF(ISBLANK($A149),"",IF(ISNA(MATCH($A149,Items!$A$5:$A$408,0)),"Not Found",SUMIFS(Items!$H$5:$H$408,Items!$A$5:$A$408,$A149,Items!$F$5:$F$408,"")))</f>
        <v/>
      </c>
      <c r="E149" s="18" t="str">
        <f t="shared" si="2"/>
        <v/>
      </c>
      <c r="F149" s="17" t="str">
        <f>IF($D149="Not Found","",IF(ISBLANK($A149),"",SUMIFS(Items!$H$5:$H$408,Items!$A$5:$A$408,$A149,Items!$F$5:$F$408,"Troop")))</f>
        <v/>
      </c>
    </row>
    <row r="150" spans="1:6" x14ac:dyDescent="0.3">
      <c r="A150" s="11"/>
      <c r="B150" s="16"/>
      <c r="C150" s="11"/>
      <c r="D150" s="13" t="str">
        <f>IF(ISBLANK($A150),"",IF(ISNA(MATCH($A150,Items!$A$5:$A$408,0)),"Not Found",SUMIFS(Items!$H$5:$H$408,Items!$A$5:$A$408,$A150,Items!$F$5:$F$408,"")))</f>
        <v/>
      </c>
      <c r="E150" s="18" t="str">
        <f t="shared" si="2"/>
        <v/>
      </c>
      <c r="F150" s="17" t="str">
        <f>IF($D150="Not Found","",IF(ISBLANK($A150),"",SUMIFS(Items!$H$5:$H$408,Items!$A$5:$A$408,$A150,Items!$F$5:$F$408,"Troop")))</f>
        <v/>
      </c>
    </row>
    <row r="151" spans="1:6" x14ac:dyDescent="0.3">
      <c r="A151" s="11"/>
      <c r="B151" s="16"/>
      <c r="C151" s="11"/>
      <c r="D151" s="13" t="str">
        <f>IF(ISBLANK($A151),"",IF(ISNA(MATCH($A151,Items!$A$5:$A$408,0)),"Not Found",SUMIFS(Items!$H$5:$H$408,Items!$A$5:$A$408,$A151,Items!$F$5:$F$408,"")))</f>
        <v/>
      </c>
      <c r="E151" s="18" t="str">
        <f t="shared" si="2"/>
        <v/>
      </c>
      <c r="F151" s="17" t="str">
        <f>IF($D151="Not Found","",IF(ISBLANK($A151),"",SUMIFS(Items!$H$5:$H$408,Items!$A$5:$A$408,$A151,Items!$F$5:$F$408,"Troop")))</f>
        <v/>
      </c>
    </row>
    <row r="152" spans="1:6" x14ac:dyDescent="0.3">
      <c r="A152" s="11"/>
      <c r="B152" s="16"/>
      <c r="C152" s="11"/>
      <c r="D152" s="13" t="str">
        <f>IF(ISBLANK($A152),"",IF(ISNA(MATCH($A152,Items!$A$5:$A$408,0)),"Not Found",SUMIFS(Items!$H$5:$H$408,Items!$A$5:$A$408,$A152,Items!$F$5:$F$408,"")))</f>
        <v/>
      </c>
      <c r="E152" s="18" t="str">
        <f t="shared" si="2"/>
        <v/>
      </c>
      <c r="F152" s="17" t="str">
        <f>IF($D152="Not Found","",IF(ISBLANK($A152),"",SUMIFS(Items!$H$5:$H$408,Items!$A$5:$A$408,$A152,Items!$F$5:$F$408,"Troop")))</f>
        <v/>
      </c>
    </row>
    <row r="153" spans="1:6" x14ac:dyDescent="0.3">
      <c r="A153" s="11"/>
      <c r="B153" s="16"/>
      <c r="C153" s="11"/>
      <c r="D153" s="13" t="str">
        <f>IF(ISBLANK($A153),"",IF(ISNA(MATCH($A153,Items!$A$5:$A$408,0)),"Not Found",SUMIFS(Items!$H$5:$H$408,Items!$A$5:$A$408,$A153,Items!$F$5:$F$408,"")))</f>
        <v/>
      </c>
      <c r="E153" s="18" t="str">
        <f t="shared" si="2"/>
        <v/>
      </c>
      <c r="F153" s="17" t="str">
        <f>IF($D153="Not Found","",IF(ISBLANK($A153),"",SUMIFS(Items!$H$5:$H$408,Items!$A$5:$A$408,$A153,Items!$F$5:$F$408,"Troop")))</f>
        <v/>
      </c>
    </row>
    <row r="154" spans="1:6" x14ac:dyDescent="0.3">
      <c r="A154" s="11"/>
      <c r="B154" s="16"/>
      <c r="C154" s="11"/>
      <c r="D154" s="13" t="str">
        <f>IF(ISBLANK($A154),"",IF(ISNA(MATCH($A154,Items!$A$5:$A$408,0)),"Not Found",SUMIFS(Items!$H$5:$H$408,Items!$A$5:$A$408,$A154,Items!$F$5:$F$408,"")))</f>
        <v/>
      </c>
      <c r="E154" s="18" t="str">
        <f t="shared" si="2"/>
        <v/>
      </c>
      <c r="F154" s="17" t="str">
        <f>IF($D154="Not Found","",IF(ISBLANK($A154),"",SUMIFS(Items!$H$5:$H$408,Items!$A$5:$A$408,$A154,Items!$F$5:$F$408,"Troop")))</f>
        <v/>
      </c>
    </row>
    <row r="155" spans="1:6" hidden="1" x14ac:dyDescent="0.3">
      <c r="A155" s="4"/>
      <c r="B155" s="4"/>
      <c r="C155" s="4"/>
      <c r="D155" s="4"/>
      <c r="E155" s="4"/>
      <c r="F155" s="4"/>
    </row>
    <row r="156" spans="1:6" hidden="1" x14ac:dyDescent="0.3">
      <c r="A156" s="4"/>
      <c r="B156" s="4"/>
      <c r="C156" s="4"/>
      <c r="D156" s="4"/>
      <c r="E156" s="4"/>
      <c r="F156" s="4"/>
    </row>
    <row r="157" spans="1:6" hidden="1" x14ac:dyDescent="0.3">
      <c r="A157" s="4"/>
      <c r="B157" s="4"/>
      <c r="C157" s="4"/>
      <c r="D157" s="4"/>
      <c r="E157" s="4"/>
      <c r="F157" s="4"/>
    </row>
    <row r="158" spans="1:6" hidden="1" x14ac:dyDescent="0.3">
      <c r="A158" s="4"/>
      <c r="B158" s="4"/>
      <c r="C158" s="4"/>
      <c r="D158" s="4"/>
      <c r="E158" s="4"/>
      <c r="F158" s="4"/>
    </row>
    <row r="159" spans="1:6" hidden="1" x14ac:dyDescent="0.3">
      <c r="A159" s="4"/>
      <c r="B159" s="4"/>
      <c r="C159" s="4"/>
      <c r="D159" s="4"/>
      <c r="E159" s="4"/>
      <c r="F159" s="4"/>
    </row>
  </sheetData>
  <sheetProtection sheet="1" objects="1" scenarios="1"/>
  <mergeCells count="2">
    <mergeCell ref="A1:F1"/>
    <mergeCell ref="A2:B4"/>
  </mergeCells>
  <pageMargins left="0.7" right="0.7" top="0.75" bottom="0.75" header="0.3" footer="0.3"/>
  <pageSetup scale="75"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CC4E5-1597-45C4-88A3-F493A5F44B03}">
  <sheetPr>
    <pageSetUpPr fitToPage="1"/>
  </sheetPr>
  <dimension ref="A1:D293"/>
  <sheetViews>
    <sheetView workbookViewId="0">
      <selection activeCell="A13" sqref="A13"/>
    </sheetView>
  </sheetViews>
  <sheetFormatPr defaultColWidth="0" defaultRowHeight="16.5" zeroHeight="1" x14ac:dyDescent="0.3"/>
  <cols>
    <col min="1" max="1" width="64.875" bestFit="1" customWidth="1"/>
    <col min="2" max="2" width="4.5" style="2" bestFit="1" customWidth="1"/>
    <col min="3" max="3" width="8.75" style="2" bestFit="1" customWidth="1"/>
    <col min="4" max="4" width="22.125" hidden="1" customWidth="1"/>
    <col min="5" max="16384" width="9" hidden="1"/>
  </cols>
  <sheetData>
    <row r="1" spans="1:3" ht="33" x14ac:dyDescent="0.6">
      <c r="A1" s="30" t="s">
        <v>37</v>
      </c>
      <c r="B1" s="30"/>
      <c r="C1" s="30"/>
    </row>
    <row r="2" spans="1:3" ht="17.25" x14ac:dyDescent="0.3">
      <c r="A2" s="29" t="s">
        <v>28</v>
      </c>
      <c r="B2" s="29"/>
      <c r="C2" s="29"/>
    </row>
    <row r="3" spans="1:3" x14ac:dyDescent="0.3">
      <c r="A3" s="32" t="s">
        <v>29</v>
      </c>
      <c r="B3" s="32"/>
      <c r="C3" s="32"/>
    </row>
    <row r="4" spans="1:3" x14ac:dyDescent="0.3">
      <c r="A4" s="14" t="s">
        <v>13</v>
      </c>
      <c r="B4" s="14" t="s">
        <v>8</v>
      </c>
      <c r="C4" s="14" t="s">
        <v>18</v>
      </c>
    </row>
    <row r="5" spans="1:3" x14ac:dyDescent="0.3">
      <c r="A5" t="str" cm="1">
        <f t="array" ref="A5">_xlfn._xlws.FILTER(Table1[[Description]:[Qty]],Table1[Qty]&gt;0,"")</f>
        <v/>
      </c>
    </row>
    <row r="6" spans="1:3" x14ac:dyDescent="0.3"/>
    <row r="7" spans="1:3" x14ac:dyDescent="0.3"/>
    <row r="8" spans="1:3" x14ac:dyDescent="0.3"/>
    <row r="9" spans="1:3" x14ac:dyDescent="0.3"/>
    <row r="10" spans="1:3" x14ac:dyDescent="0.3"/>
    <row r="11" spans="1:3" x14ac:dyDescent="0.3"/>
    <row r="12" spans="1:3" x14ac:dyDescent="0.3"/>
    <row r="13" spans="1:3" x14ac:dyDescent="0.3"/>
    <row r="14" spans="1:3" x14ac:dyDescent="0.3"/>
    <row r="15" spans="1:3" x14ac:dyDescent="0.3"/>
    <row r="16" spans="1:3" x14ac:dyDescent="0.3"/>
    <row r="17" x14ac:dyDescent="0.3"/>
    <row r="18" x14ac:dyDescent="0.3"/>
    <row r="19" x14ac:dyDescent="0.3"/>
    <row r="20" x14ac:dyDescent="0.3"/>
    <row r="21" x14ac:dyDescent="0.3"/>
    <row r="22" x14ac:dyDescent="0.3"/>
    <row r="23" x14ac:dyDescent="0.3"/>
    <row r="24" x14ac:dyDescent="0.3"/>
    <row r="25" x14ac:dyDescent="0.3"/>
    <row r="26" x14ac:dyDescent="0.3"/>
    <row r="27" x14ac:dyDescent="0.3"/>
    <row r="28" x14ac:dyDescent="0.3"/>
    <row r="29" x14ac:dyDescent="0.3"/>
    <row r="30" x14ac:dyDescent="0.3"/>
    <row r="31" x14ac:dyDescent="0.3"/>
    <row r="32" x14ac:dyDescent="0.3"/>
    <row r="33" x14ac:dyDescent="0.3"/>
    <row r="34" x14ac:dyDescent="0.3"/>
    <row r="35" x14ac:dyDescent="0.3"/>
    <row r="36" x14ac:dyDescent="0.3"/>
    <row r="37" x14ac:dyDescent="0.3"/>
    <row r="38" x14ac:dyDescent="0.3"/>
    <row r="39" x14ac:dyDescent="0.3"/>
    <row r="40" x14ac:dyDescent="0.3"/>
    <row r="41" x14ac:dyDescent="0.3"/>
    <row r="42" x14ac:dyDescent="0.3"/>
    <row r="43" x14ac:dyDescent="0.3"/>
    <row r="44" x14ac:dyDescent="0.3"/>
    <row r="45" x14ac:dyDescent="0.3"/>
    <row r="46" x14ac:dyDescent="0.3"/>
    <row r="47" x14ac:dyDescent="0.3"/>
    <row r="48"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x14ac:dyDescent="0.3"/>
    <row r="170" x14ac:dyDescent="0.3"/>
    <row r="171" x14ac:dyDescent="0.3"/>
    <row r="172" x14ac:dyDescent="0.3"/>
    <row r="173" x14ac:dyDescent="0.3"/>
    <row r="174" x14ac:dyDescent="0.3"/>
    <row r="175" x14ac:dyDescent="0.3"/>
    <row r="176" x14ac:dyDescent="0.3"/>
    <row r="177" x14ac:dyDescent="0.3"/>
    <row r="178" x14ac:dyDescent="0.3"/>
    <row r="179" x14ac:dyDescent="0.3"/>
    <row r="180" x14ac:dyDescent="0.3"/>
    <row r="181" x14ac:dyDescent="0.3"/>
    <row r="182" x14ac:dyDescent="0.3"/>
    <row r="183" x14ac:dyDescent="0.3"/>
    <row r="184" x14ac:dyDescent="0.3"/>
    <row r="185" x14ac:dyDescent="0.3"/>
    <row r="186" x14ac:dyDescent="0.3"/>
    <row r="187" x14ac:dyDescent="0.3"/>
    <row r="188" x14ac:dyDescent="0.3"/>
    <row r="189" x14ac:dyDescent="0.3"/>
    <row r="190" x14ac:dyDescent="0.3"/>
    <row r="191" x14ac:dyDescent="0.3"/>
    <row r="192" x14ac:dyDescent="0.3"/>
    <row r="193" x14ac:dyDescent="0.3"/>
    <row r="194" x14ac:dyDescent="0.3"/>
    <row r="195" x14ac:dyDescent="0.3"/>
    <row r="196" x14ac:dyDescent="0.3"/>
    <row r="197" x14ac:dyDescent="0.3"/>
    <row r="198" x14ac:dyDescent="0.3"/>
    <row r="199" x14ac:dyDescent="0.3"/>
    <row r="200" x14ac:dyDescent="0.3"/>
    <row r="201" x14ac:dyDescent="0.3"/>
    <row r="202" x14ac:dyDescent="0.3"/>
    <row r="203" x14ac:dyDescent="0.3"/>
    <row r="204" x14ac:dyDescent="0.3"/>
    <row r="205" x14ac:dyDescent="0.3"/>
    <row r="206" x14ac:dyDescent="0.3"/>
    <row r="207" x14ac:dyDescent="0.3"/>
    <row r="208" x14ac:dyDescent="0.3"/>
    <row r="209" x14ac:dyDescent="0.3"/>
    <row r="210" x14ac:dyDescent="0.3"/>
    <row r="211" x14ac:dyDescent="0.3"/>
    <row r="212" x14ac:dyDescent="0.3"/>
    <row r="213" x14ac:dyDescent="0.3"/>
    <row r="214" x14ac:dyDescent="0.3"/>
    <row r="215" x14ac:dyDescent="0.3"/>
    <row r="216" x14ac:dyDescent="0.3"/>
    <row r="217" x14ac:dyDescent="0.3"/>
    <row r="218" x14ac:dyDescent="0.3"/>
    <row r="219" x14ac:dyDescent="0.3"/>
    <row r="220" x14ac:dyDescent="0.3"/>
    <row r="221" x14ac:dyDescent="0.3"/>
    <row r="222" x14ac:dyDescent="0.3"/>
    <row r="223" x14ac:dyDescent="0.3"/>
    <row r="224" x14ac:dyDescent="0.3"/>
    <row r="225" x14ac:dyDescent="0.3"/>
    <row r="226" x14ac:dyDescent="0.3"/>
    <row r="227" x14ac:dyDescent="0.3"/>
    <row r="228" x14ac:dyDescent="0.3"/>
    <row r="229" x14ac:dyDescent="0.3"/>
    <row r="230" x14ac:dyDescent="0.3"/>
    <row r="231" x14ac:dyDescent="0.3"/>
    <row r="232" x14ac:dyDescent="0.3"/>
    <row r="233" x14ac:dyDescent="0.3"/>
    <row r="234" x14ac:dyDescent="0.3"/>
    <row r="235" x14ac:dyDescent="0.3"/>
    <row r="236" x14ac:dyDescent="0.3"/>
    <row r="237" x14ac:dyDescent="0.3"/>
    <row r="238" x14ac:dyDescent="0.3"/>
    <row r="239" x14ac:dyDescent="0.3"/>
    <row r="240" x14ac:dyDescent="0.3"/>
    <row r="241" x14ac:dyDescent="0.3"/>
    <row r="242" x14ac:dyDescent="0.3"/>
    <row r="243" x14ac:dyDescent="0.3"/>
    <row r="244" x14ac:dyDescent="0.3"/>
    <row r="245" x14ac:dyDescent="0.3"/>
    <row r="246" x14ac:dyDescent="0.3"/>
    <row r="247" x14ac:dyDescent="0.3"/>
    <row r="248" x14ac:dyDescent="0.3"/>
    <row r="249" x14ac:dyDescent="0.3"/>
    <row r="250" x14ac:dyDescent="0.3"/>
    <row r="251" x14ac:dyDescent="0.3"/>
    <row r="252" x14ac:dyDescent="0.3"/>
    <row r="253" x14ac:dyDescent="0.3"/>
    <row r="254" x14ac:dyDescent="0.3"/>
    <row r="255" x14ac:dyDescent="0.3"/>
    <row r="256" x14ac:dyDescent="0.3"/>
    <row r="257" x14ac:dyDescent="0.3"/>
    <row r="258" x14ac:dyDescent="0.3"/>
    <row r="259" x14ac:dyDescent="0.3"/>
    <row r="260" x14ac:dyDescent="0.3"/>
    <row r="261" x14ac:dyDescent="0.3"/>
    <row r="262" x14ac:dyDescent="0.3"/>
    <row r="263" x14ac:dyDescent="0.3"/>
    <row r="264" x14ac:dyDescent="0.3"/>
    <row r="265" x14ac:dyDescent="0.3"/>
    <row r="266" x14ac:dyDescent="0.3"/>
    <row r="267" x14ac:dyDescent="0.3"/>
    <row r="268" x14ac:dyDescent="0.3"/>
    <row r="269" x14ac:dyDescent="0.3"/>
    <row r="270" x14ac:dyDescent="0.3"/>
    <row r="271" x14ac:dyDescent="0.3"/>
    <row r="272" x14ac:dyDescent="0.3"/>
    <row r="273" x14ac:dyDescent="0.3"/>
    <row r="274" x14ac:dyDescent="0.3"/>
    <row r="275" x14ac:dyDescent="0.3"/>
    <row r="276" x14ac:dyDescent="0.3"/>
    <row r="277" x14ac:dyDescent="0.3"/>
    <row r="278" x14ac:dyDescent="0.3"/>
    <row r="279" x14ac:dyDescent="0.3"/>
    <row r="280" x14ac:dyDescent="0.3"/>
    <row r="281" x14ac:dyDescent="0.3"/>
    <row r="282" x14ac:dyDescent="0.3"/>
    <row r="283" x14ac:dyDescent="0.3"/>
    <row r="284" x14ac:dyDescent="0.3"/>
    <row r="285" x14ac:dyDescent="0.3"/>
    <row r="286" x14ac:dyDescent="0.3"/>
    <row r="287" x14ac:dyDescent="0.3"/>
    <row r="288" x14ac:dyDescent="0.3"/>
    <row r="289" x14ac:dyDescent="0.3"/>
    <row r="290" x14ac:dyDescent="0.3"/>
    <row r="291" x14ac:dyDescent="0.3"/>
    <row r="292" x14ac:dyDescent="0.3"/>
    <row r="293" x14ac:dyDescent="0.3"/>
  </sheetData>
  <sheetProtection sheet="1" objects="1" scenarios="1"/>
  <mergeCells count="3">
    <mergeCell ref="A1:C1"/>
    <mergeCell ref="A2:C2"/>
    <mergeCell ref="A3:C3"/>
  </mergeCells>
  <hyperlinks>
    <hyperlink ref="A3:C3" r:id="rId1" display="campparsons.org/shirts" xr:uid="{5A4EF1AD-F1A7-43A1-94FC-5EF3F533AD0C}"/>
  </hyperlinks>
  <pageMargins left="0.7" right="0.7" top="0.75" bottom="0.75" header="0.3" footer="0.3"/>
  <pageSetup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B2903-70E8-4529-9808-314E37D6DFD9}">
  <dimension ref="A1:M43"/>
  <sheetViews>
    <sheetView workbookViewId="0">
      <selection activeCell="D38" sqref="D38"/>
    </sheetView>
  </sheetViews>
  <sheetFormatPr defaultRowHeight="16.5" x14ac:dyDescent="0.3"/>
  <cols>
    <col min="1" max="1" width="8.25" customWidth="1"/>
    <col min="2" max="2" width="21.375" customWidth="1"/>
    <col min="3" max="3" width="18.75" customWidth="1"/>
    <col min="4" max="4" width="63.25" customWidth="1"/>
    <col min="5" max="5" width="6.5" customWidth="1"/>
    <col min="8" max="8" width="11.625" customWidth="1"/>
    <col min="9" max="9" width="11.625" bestFit="1" customWidth="1"/>
    <col min="10" max="10" width="13.375" customWidth="1"/>
    <col min="11" max="11" width="11.625" customWidth="1"/>
    <col min="13" max="13" width="40.25" customWidth="1"/>
  </cols>
  <sheetData>
    <row r="1" spans="1:13" x14ac:dyDescent="0.3">
      <c r="A1" s="27" t="s">
        <v>14</v>
      </c>
      <c r="B1" s="27" t="s">
        <v>13</v>
      </c>
      <c r="C1" s="27" t="s">
        <v>16</v>
      </c>
      <c r="D1" s="27" t="s">
        <v>7</v>
      </c>
      <c r="E1" s="27" t="s">
        <v>8</v>
      </c>
      <c r="F1" s="27" t="s">
        <v>11</v>
      </c>
      <c r="G1" s="27" t="s">
        <v>9</v>
      </c>
      <c r="H1" t="s">
        <v>27</v>
      </c>
      <c r="I1" t="s">
        <v>10</v>
      </c>
    </row>
    <row r="2" spans="1:13" x14ac:dyDescent="0.3">
      <c r="A2" s="3">
        <v>1</v>
      </c>
      <c r="B2" t="s">
        <v>15</v>
      </c>
      <c r="C2" t="s">
        <v>42</v>
      </c>
      <c r="D2" t="s">
        <v>45</v>
      </c>
      <c r="E2" t="s">
        <v>0</v>
      </c>
      <c r="F2" s="1">
        <v>20</v>
      </c>
      <c r="G2" s="1"/>
      <c r="H2" s="3">
        <f>SUMIFS(Items!$E$5:$E$408,Items!$B$5:$B$408,Table1[[#This Row],[Item]],Items!$C$5:$C$408,Table1[[#This Row],[Color]],Items!$D$5:$D$408,Table1[[#This Row],[Size]])</f>
        <v>0</v>
      </c>
      <c r="I2" s="1">
        <f>Table1[[#This Row],[Base Cost]]+Table1[[#This Row],[Size Charge]]</f>
        <v>20</v>
      </c>
    </row>
    <row r="3" spans="1:13" x14ac:dyDescent="0.3">
      <c r="A3" s="3">
        <v>2</v>
      </c>
      <c r="B3" t="s">
        <v>15</v>
      </c>
      <c r="C3" t="s">
        <v>42</v>
      </c>
      <c r="D3" t="s">
        <v>45</v>
      </c>
      <c r="E3" t="s">
        <v>1</v>
      </c>
      <c r="F3" s="1">
        <v>20</v>
      </c>
      <c r="G3" s="1"/>
      <c r="H3" s="3">
        <f>SUMIFS(Items!$E$5:$E$408,Items!$B$5:$B$408,Table1[[#This Row],[Item]],Items!$C$5:$C$408,Table1[[#This Row],[Color]],Items!$D$5:$D$408,Table1[[#This Row],[Size]])</f>
        <v>0</v>
      </c>
      <c r="I3" s="1">
        <f>Table1[[#This Row],[Base Cost]]+Table1[[#This Row],[Size Charge]]</f>
        <v>20</v>
      </c>
      <c r="K3" t="str" cm="1">
        <f t="array" ref="K3:K4">_xlfn.UNIQUE(Table1[Item])</f>
        <v>T-shirt</v>
      </c>
      <c r="M3" t="s">
        <v>22</v>
      </c>
    </row>
    <row r="4" spans="1:13" x14ac:dyDescent="0.3">
      <c r="A4" s="3">
        <v>3</v>
      </c>
      <c r="B4" t="s">
        <v>15</v>
      </c>
      <c r="C4" t="s">
        <v>42</v>
      </c>
      <c r="D4" t="s">
        <v>45</v>
      </c>
      <c r="E4" t="s">
        <v>2</v>
      </c>
      <c r="F4" s="1">
        <v>20</v>
      </c>
      <c r="G4" s="1"/>
      <c r="H4" s="3">
        <f>SUMIFS(Items!$E$5:$E$408,Items!$B$5:$B$408,Table1[[#This Row],[Item]],Items!$C$5:$C$408,Table1[[#This Row],[Color]],Items!$D$5:$D$408,Table1[[#This Row],[Size]])</f>
        <v>0</v>
      </c>
      <c r="I4" s="1">
        <f>Table1[[#This Row],[Base Cost]]+Table1[[#This Row],[Size Charge]]</f>
        <v>20</v>
      </c>
      <c r="K4" t="str">
        <v>Sweatshirt</v>
      </c>
    </row>
    <row r="5" spans="1:13" x14ac:dyDescent="0.3">
      <c r="A5" s="3">
        <v>4</v>
      </c>
      <c r="B5" t="s">
        <v>15</v>
      </c>
      <c r="C5" t="s">
        <v>42</v>
      </c>
      <c r="D5" t="s">
        <v>45</v>
      </c>
      <c r="E5" t="s">
        <v>3</v>
      </c>
      <c r="F5" s="1">
        <v>20</v>
      </c>
      <c r="G5" s="1"/>
      <c r="H5" s="3">
        <f>SUMIFS(Items!$E$5:$E$408,Items!$B$5:$B$408,Table1[[#This Row],[Item]],Items!$C$5:$C$408,Table1[[#This Row],[Color]],Items!$D$5:$D$408,Table1[[#This Row],[Size]])</f>
        <v>0</v>
      </c>
      <c r="I5" s="1">
        <f>Table1[[#This Row],[Base Cost]]+Table1[[#This Row],[Size Charge]]</f>
        <v>20</v>
      </c>
    </row>
    <row r="6" spans="1:13" x14ac:dyDescent="0.3">
      <c r="A6" s="3">
        <v>5</v>
      </c>
      <c r="B6" t="s">
        <v>15</v>
      </c>
      <c r="C6" t="s">
        <v>42</v>
      </c>
      <c r="D6" t="s">
        <v>45</v>
      </c>
      <c r="E6" t="s">
        <v>4</v>
      </c>
      <c r="F6" s="1">
        <v>20</v>
      </c>
      <c r="G6" s="1"/>
      <c r="H6" s="3">
        <f>SUMIFS(Items!$E$5:$E$408,Items!$B$5:$B$408,Table1[[#This Row],[Item]],Items!$C$5:$C$408,Table1[[#This Row],[Color]],Items!$D$5:$D$408,Table1[[#This Row],[Size]])</f>
        <v>0</v>
      </c>
      <c r="I6" s="1">
        <f>Table1[[#This Row],[Base Cost]]+Table1[[#This Row],[Size Charge]]</f>
        <v>20</v>
      </c>
    </row>
    <row r="7" spans="1:13" x14ac:dyDescent="0.3">
      <c r="A7" s="3">
        <v>6</v>
      </c>
      <c r="B7" t="s">
        <v>15</v>
      </c>
      <c r="C7" t="s">
        <v>42</v>
      </c>
      <c r="D7" t="s">
        <v>45</v>
      </c>
      <c r="E7" t="s">
        <v>5</v>
      </c>
      <c r="F7" s="1">
        <v>20</v>
      </c>
      <c r="G7" s="1"/>
      <c r="H7" s="3">
        <f>SUMIFS(Items!$E$5:$E$408,Items!$B$5:$B$408,Table1[[#This Row],[Item]],Items!$C$5:$C$408,Table1[[#This Row],[Color]],Items!$D$5:$D$408,Table1[[#This Row],[Size]])</f>
        <v>0</v>
      </c>
      <c r="I7" s="1">
        <f>Table1[[#This Row],[Base Cost]]+Table1[[#This Row],[Size Charge]]</f>
        <v>20</v>
      </c>
    </row>
    <row r="8" spans="1:13" x14ac:dyDescent="0.3">
      <c r="A8" s="3">
        <v>7</v>
      </c>
      <c r="B8" t="s">
        <v>15</v>
      </c>
      <c r="C8" t="s">
        <v>42</v>
      </c>
      <c r="D8" t="s">
        <v>45</v>
      </c>
      <c r="E8" t="s">
        <v>6</v>
      </c>
      <c r="F8" s="1">
        <v>20</v>
      </c>
      <c r="G8" s="1"/>
      <c r="H8" s="3">
        <f>SUMIFS(Items!$E$5:$E$408,Items!$B$5:$B$408,Table1[[#This Row],[Item]],Items!$C$5:$C$408,Table1[[#This Row],[Color]],Items!$D$5:$D$408,Table1[[#This Row],[Size]])</f>
        <v>0</v>
      </c>
      <c r="I8" s="1">
        <f>Table1[[#This Row],[Base Cost]]+Table1[[#This Row],[Size Charge]]</f>
        <v>20</v>
      </c>
    </row>
    <row r="9" spans="1:13" x14ac:dyDescent="0.3">
      <c r="A9" s="3">
        <v>8</v>
      </c>
      <c r="B9" t="s">
        <v>15</v>
      </c>
      <c r="C9" t="s">
        <v>41</v>
      </c>
      <c r="D9" t="s">
        <v>44</v>
      </c>
      <c r="E9" t="s">
        <v>0</v>
      </c>
      <c r="F9" s="1">
        <v>20</v>
      </c>
      <c r="G9" s="1"/>
      <c r="H9" s="3">
        <f>SUMIFS(Items!$E$5:$E$408,Items!$B$5:$B$408,Table1[[#This Row],[Item]],Items!$C$5:$C$408,Table1[[#This Row],[Color]],Items!$D$5:$D$408,Table1[[#This Row],[Size]])</f>
        <v>0</v>
      </c>
      <c r="I9" s="1">
        <f>Table1[[#This Row],[Base Cost]]+Table1[[#This Row],[Size Charge]]</f>
        <v>20</v>
      </c>
    </row>
    <row r="10" spans="1:13" x14ac:dyDescent="0.3">
      <c r="A10" s="3">
        <v>9</v>
      </c>
      <c r="B10" t="s">
        <v>15</v>
      </c>
      <c r="C10" t="s">
        <v>41</v>
      </c>
      <c r="D10" t="s">
        <v>44</v>
      </c>
      <c r="E10" t="s">
        <v>1</v>
      </c>
      <c r="F10" s="1">
        <v>20</v>
      </c>
      <c r="G10" s="1"/>
      <c r="H10" s="3">
        <f>SUMIFS(Items!$E$5:$E$408,Items!$B$5:$B$408,Table1[[#This Row],[Item]],Items!$C$5:$C$408,Table1[[#This Row],[Color]],Items!$D$5:$D$408,Table1[[#This Row],[Size]])</f>
        <v>0</v>
      </c>
      <c r="I10" s="1">
        <f>Table1[[#This Row],[Base Cost]]+Table1[[#This Row],[Size Charge]]</f>
        <v>20</v>
      </c>
    </row>
    <row r="11" spans="1:13" x14ac:dyDescent="0.3">
      <c r="A11" s="3">
        <v>10</v>
      </c>
      <c r="B11" t="s">
        <v>15</v>
      </c>
      <c r="C11" t="s">
        <v>41</v>
      </c>
      <c r="D11" t="s">
        <v>44</v>
      </c>
      <c r="E11" t="s">
        <v>2</v>
      </c>
      <c r="F11" s="1">
        <v>20</v>
      </c>
      <c r="G11" s="1"/>
      <c r="H11" s="3">
        <f>SUMIFS(Items!$E$5:$E$408,Items!$B$5:$B$408,Table1[[#This Row],[Item]],Items!$C$5:$C$408,Table1[[#This Row],[Color]],Items!$D$5:$D$408,Table1[[#This Row],[Size]])</f>
        <v>0</v>
      </c>
      <c r="I11" s="1">
        <f>Table1[[#This Row],[Base Cost]]+Table1[[#This Row],[Size Charge]]</f>
        <v>20</v>
      </c>
    </row>
    <row r="12" spans="1:13" x14ac:dyDescent="0.3">
      <c r="A12" s="3">
        <v>11</v>
      </c>
      <c r="B12" t="s">
        <v>15</v>
      </c>
      <c r="C12" t="s">
        <v>41</v>
      </c>
      <c r="D12" t="s">
        <v>44</v>
      </c>
      <c r="E12" t="s">
        <v>3</v>
      </c>
      <c r="F12" s="1">
        <v>20</v>
      </c>
      <c r="G12" s="1"/>
      <c r="H12" s="3">
        <f>SUMIFS(Items!$E$5:$E$408,Items!$B$5:$B$408,Table1[[#This Row],[Item]],Items!$C$5:$C$408,Table1[[#This Row],[Color]],Items!$D$5:$D$408,Table1[[#This Row],[Size]])</f>
        <v>0</v>
      </c>
      <c r="I12" s="1">
        <f>Table1[[#This Row],[Base Cost]]+Table1[[#This Row],[Size Charge]]</f>
        <v>20</v>
      </c>
    </row>
    <row r="13" spans="1:13" x14ac:dyDescent="0.3">
      <c r="A13" s="3">
        <v>12</v>
      </c>
      <c r="B13" t="s">
        <v>15</v>
      </c>
      <c r="C13" t="s">
        <v>41</v>
      </c>
      <c r="D13" t="s">
        <v>44</v>
      </c>
      <c r="E13" t="s">
        <v>4</v>
      </c>
      <c r="F13" s="1">
        <v>20</v>
      </c>
      <c r="G13" s="1"/>
      <c r="H13" s="3">
        <f>SUMIFS(Items!$E$5:$E$408,Items!$B$5:$B$408,Table1[[#This Row],[Item]],Items!$C$5:$C$408,Table1[[#This Row],[Color]],Items!$D$5:$D$408,Table1[[#This Row],[Size]])</f>
        <v>0</v>
      </c>
      <c r="I13" s="1">
        <f>Table1[[#This Row],[Base Cost]]+Table1[[#This Row],[Size Charge]]</f>
        <v>20</v>
      </c>
    </row>
    <row r="14" spans="1:13" x14ac:dyDescent="0.3">
      <c r="A14" s="3">
        <v>13</v>
      </c>
      <c r="B14" t="s">
        <v>15</v>
      </c>
      <c r="C14" t="s">
        <v>41</v>
      </c>
      <c r="D14" t="s">
        <v>44</v>
      </c>
      <c r="E14" t="s">
        <v>5</v>
      </c>
      <c r="F14" s="1">
        <v>20</v>
      </c>
      <c r="G14" s="1"/>
      <c r="H14" s="3">
        <f>SUMIFS(Items!$E$5:$E$408,Items!$B$5:$B$408,Table1[[#This Row],[Item]],Items!$C$5:$C$408,Table1[[#This Row],[Color]],Items!$D$5:$D$408,Table1[[#This Row],[Size]])</f>
        <v>0</v>
      </c>
      <c r="I14" s="1">
        <f>Table1[[#This Row],[Base Cost]]+Table1[[#This Row],[Size Charge]]</f>
        <v>20</v>
      </c>
    </row>
    <row r="15" spans="1:13" x14ac:dyDescent="0.3">
      <c r="A15" s="3">
        <v>14</v>
      </c>
      <c r="B15" t="s">
        <v>15</v>
      </c>
      <c r="C15" t="s">
        <v>41</v>
      </c>
      <c r="D15" t="s">
        <v>44</v>
      </c>
      <c r="E15" t="s">
        <v>6</v>
      </c>
      <c r="F15" s="1">
        <v>20</v>
      </c>
      <c r="G15" s="1"/>
      <c r="H15" s="3">
        <f>SUMIFS(Items!$E$5:$E$408,Items!$B$5:$B$408,Table1[[#This Row],[Item]],Items!$C$5:$C$408,Table1[[#This Row],[Color]],Items!$D$5:$D$408,Table1[[#This Row],[Size]])</f>
        <v>0</v>
      </c>
      <c r="I15" s="1">
        <f>Table1[[#This Row],[Base Cost]]+Table1[[#This Row],[Size Charge]]</f>
        <v>20</v>
      </c>
    </row>
    <row r="16" spans="1:13" x14ac:dyDescent="0.3">
      <c r="A16" s="3">
        <v>15</v>
      </c>
      <c r="B16" t="s">
        <v>15</v>
      </c>
      <c r="C16" t="s">
        <v>43</v>
      </c>
      <c r="D16" t="s">
        <v>46</v>
      </c>
      <c r="E16" t="s">
        <v>0</v>
      </c>
      <c r="F16" s="1">
        <v>20</v>
      </c>
      <c r="G16" s="1"/>
      <c r="H16" s="3">
        <f>SUMIFS(Items!$E$5:$E$408,Items!$B$5:$B$408,Table1[[#This Row],[Item]],Items!$C$5:$C$408,Table1[[#This Row],[Color]],Items!$D$5:$D$408,Table1[[#This Row],[Size]])</f>
        <v>0</v>
      </c>
      <c r="I16" s="1">
        <f>Table1[[#This Row],[Base Cost]]+Table1[[#This Row],[Size Charge]]</f>
        <v>20</v>
      </c>
    </row>
    <row r="17" spans="1:9" x14ac:dyDescent="0.3">
      <c r="A17" s="3">
        <v>16</v>
      </c>
      <c r="B17" t="s">
        <v>15</v>
      </c>
      <c r="C17" t="s">
        <v>43</v>
      </c>
      <c r="D17" t="s">
        <v>46</v>
      </c>
      <c r="E17" t="s">
        <v>1</v>
      </c>
      <c r="F17" s="1">
        <v>20</v>
      </c>
      <c r="G17" s="1"/>
      <c r="H17" s="3">
        <f>SUMIFS(Items!$E$5:$E$408,Items!$B$5:$B$408,Table1[[#This Row],[Item]],Items!$C$5:$C$408,Table1[[#This Row],[Color]],Items!$D$5:$D$408,Table1[[#This Row],[Size]])</f>
        <v>0</v>
      </c>
      <c r="I17" s="1">
        <f>Table1[[#This Row],[Base Cost]]+Table1[[#This Row],[Size Charge]]</f>
        <v>20</v>
      </c>
    </row>
    <row r="18" spans="1:9" x14ac:dyDescent="0.3">
      <c r="A18" s="3">
        <v>17</v>
      </c>
      <c r="B18" t="s">
        <v>15</v>
      </c>
      <c r="C18" t="s">
        <v>43</v>
      </c>
      <c r="D18" t="s">
        <v>46</v>
      </c>
      <c r="E18" t="s">
        <v>2</v>
      </c>
      <c r="F18" s="1">
        <v>20</v>
      </c>
      <c r="G18" s="1"/>
      <c r="H18" s="3">
        <f>SUMIFS(Items!$E$5:$E$408,Items!$B$5:$B$408,Table1[[#This Row],[Item]],Items!$C$5:$C$408,Table1[[#This Row],[Color]],Items!$D$5:$D$408,Table1[[#This Row],[Size]])</f>
        <v>0</v>
      </c>
      <c r="I18" s="1">
        <f>Table1[[#This Row],[Base Cost]]+Table1[[#This Row],[Size Charge]]</f>
        <v>20</v>
      </c>
    </row>
    <row r="19" spans="1:9" x14ac:dyDescent="0.3">
      <c r="A19" s="3">
        <v>18</v>
      </c>
      <c r="B19" t="s">
        <v>15</v>
      </c>
      <c r="C19" t="s">
        <v>43</v>
      </c>
      <c r="D19" t="s">
        <v>46</v>
      </c>
      <c r="E19" t="s">
        <v>3</v>
      </c>
      <c r="F19" s="1">
        <v>20</v>
      </c>
      <c r="G19" s="1"/>
      <c r="H19" s="3">
        <f>SUMIFS(Items!$E$5:$E$408,Items!$B$5:$B$408,Table1[[#This Row],[Item]],Items!$C$5:$C$408,Table1[[#This Row],[Color]],Items!$D$5:$D$408,Table1[[#This Row],[Size]])</f>
        <v>0</v>
      </c>
      <c r="I19" s="1">
        <f>Table1[[#This Row],[Base Cost]]+Table1[[#This Row],[Size Charge]]</f>
        <v>20</v>
      </c>
    </row>
    <row r="20" spans="1:9" x14ac:dyDescent="0.3">
      <c r="A20" s="3">
        <v>19</v>
      </c>
      <c r="B20" t="s">
        <v>15</v>
      </c>
      <c r="C20" t="s">
        <v>43</v>
      </c>
      <c r="D20" t="s">
        <v>46</v>
      </c>
      <c r="E20" t="s">
        <v>4</v>
      </c>
      <c r="F20" s="1">
        <v>20</v>
      </c>
      <c r="G20" s="1"/>
      <c r="H20" s="3">
        <f>SUMIFS(Items!$E$5:$E$408,Items!$B$5:$B$408,Table1[[#This Row],[Item]],Items!$C$5:$C$408,Table1[[#This Row],[Color]],Items!$D$5:$D$408,Table1[[#This Row],[Size]])</f>
        <v>0</v>
      </c>
      <c r="I20" s="1">
        <f>Table1[[#This Row],[Base Cost]]+Table1[[#This Row],[Size Charge]]</f>
        <v>20</v>
      </c>
    </row>
    <row r="21" spans="1:9" x14ac:dyDescent="0.3">
      <c r="A21" s="3">
        <v>20</v>
      </c>
      <c r="B21" t="s">
        <v>15</v>
      </c>
      <c r="C21" t="s">
        <v>43</v>
      </c>
      <c r="D21" t="s">
        <v>46</v>
      </c>
      <c r="E21" t="s">
        <v>5</v>
      </c>
      <c r="F21" s="1">
        <v>20</v>
      </c>
      <c r="G21" s="1"/>
      <c r="H21" s="3">
        <f>SUMIFS(Items!$E$5:$E$408,Items!$B$5:$B$408,Table1[[#This Row],[Item]],Items!$C$5:$C$408,Table1[[#This Row],[Color]],Items!$D$5:$D$408,Table1[[#This Row],[Size]])</f>
        <v>0</v>
      </c>
      <c r="I21" s="1">
        <f>Table1[[#This Row],[Base Cost]]+Table1[[#This Row],[Size Charge]]</f>
        <v>20</v>
      </c>
    </row>
    <row r="22" spans="1:9" x14ac:dyDescent="0.3">
      <c r="A22" s="3">
        <v>21</v>
      </c>
      <c r="B22" t="s">
        <v>15</v>
      </c>
      <c r="C22" t="s">
        <v>43</v>
      </c>
      <c r="D22" t="s">
        <v>46</v>
      </c>
      <c r="E22" t="s">
        <v>6</v>
      </c>
      <c r="F22" s="1">
        <v>20</v>
      </c>
      <c r="G22" s="1"/>
      <c r="H22" s="3">
        <f>SUMIFS(Items!$E$5:$E$408,Items!$B$5:$B$408,Table1[[#This Row],[Item]],Items!$C$5:$C$408,Table1[[#This Row],[Color]],Items!$D$5:$D$408,Table1[[#This Row],[Size]])</f>
        <v>0</v>
      </c>
      <c r="I22" s="1">
        <f>Table1[[#This Row],[Base Cost]]+Table1[[#This Row],[Size Charge]]</f>
        <v>20</v>
      </c>
    </row>
    <row r="23" spans="1:9" x14ac:dyDescent="0.3">
      <c r="A23" s="3">
        <v>22</v>
      </c>
      <c r="B23" t="s">
        <v>47</v>
      </c>
      <c r="C23" t="s">
        <v>42</v>
      </c>
      <c r="D23" t="s">
        <v>39</v>
      </c>
      <c r="E23" t="s">
        <v>0</v>
      </c>
      <c r="F23" s="1">
        <v>40</v>
      </c>
      <c r="G23" s="1"/>
      <c r="H23" s="3">
        <f>SUMIFS(Items!$E$5:$E$408,Items!$B$5:$B$408,Table1[[#This Row],[Item]],Items!$C$5:$C$408,Table1[[#This Row],[Color]],Items!$D$5:$D$408,Table1[[#This Row],[Size]])</f>
        <v>0</v>
      </c>
      <c r="I23" s="1">
        <f>Table1[[#This Row],[Base Cost]]+Table1[[#This Row],[Size Charge]]</f>
        <v>40</v>
      </c>
    </row>
    <row r="24" spans="1:9" x14ac:dyDescent="0.3">
      <c r="A24" s="3">
        <v>23</v>
      </c>
      <c r="B24" t="s">
        <v>47</v>
      </c>
      <c r="C24" t="s">
        <v>42</v>
      </c>
      <c r="D24" t="s">
        <v>39</v>
      </c>
      <c r="E24" t="s">
        <v>1</v>
      </c>
      <c r="F24" s="1">
        <v>40</v>
      </c>
      <c r="G24" s="1"/>
      <c r="H24" s="3">
        <f>SUMIFS(Items!$E$5:$E$408,Items!$B$5:$B$408,Table1[[#This Row],[Item]],Items!$C$5:$C$408,Table1[[#This Row],[Color]],Items!$D$5:$D$408,Table1[[#This Row],[Size]])</f>
        <v>0</v>
      </c>
      <c r="I24" s="1">
        <f>Table1[[#This Row],[Base Cost]]+Table1[[#This Row],[Size Charge]]</f>
        <v>40</v>
      </c>
    </row>
    <row r="25" spans="1:9" x14ac:dyDescent="0.3">
      <c r="A25" s="3">
        <v>24</v>
      </c>
      <c r="B25" t="s">
        <v>47</v>
      </c>
      <c r="C25" t="s">
        <v>42</v>
      </c>
      <c r="D25" t="s">
        <v>39</v>
      </c>
      <c r="E25" t="s">
        <v>2</v>
      </c>
      <c r="F25" s="1">
        <v>40</v>
      </c>
      <c r="G25" s="1"/>
      <c r="H25" s="3">
        <f>SUMIFS(Items!$E$5:$E$408,Items!$B$5:$B$408,Table1[[#This Row],[Item]],Items!$C$5:$C$408,Table1[[#This Row],[Color]],Items!$D$5:$D$408,Table1[[#This Row],[Size]])</f>
        <v>0</v>
      </c>
      <c r="I25" s="1">
        <f>Table1[[#This Row],[Base Cost]]+Table1[[#This Row],[Size Charge]]</f>
        <v>40</v>
      </c>
    </row>
    <row r="26" spans="1:9" x14ac:dyDescent="0.3">
      <c r="A26" s="3">
        <v>25</v>
      </c>
      <c r="B26" t="s">
        <v>47</v>
      </c>
      <c r="C26" t="s">
        <v>42</v>
      </c>
      <c r="D26" t="s">
        <v>39</v>
      </c>
      <c r="E26" t="s">
        <v>3</v>
      </c>
      <c r="F26" s="1">
        <v>40</v>
      </c>
      <c r="G26" s="1"/>
      <c r="H26" s="3">
        <f>SUMIFS(Items!$E$5:$E$408,Items!$B$5:$B$408,Table1[[#This Row],[Item]],Items!$C$5:$C$408,Table1[[#This Row],[Color]],Items!$D$5:$D$408,Table1[[#This Row],[Size]])</f>
        <v>0</v>
      </c>
      <c r="I26" s="1">
        <f>Table1[[#This Row],[Base Cost]]+Table1[[#This Row],[Size Charge]]</f>
        <v>40</v>
      </c>
    </row>
    <row r="27" spans="1:9" x14ac:dyDescent="0.3">
      <c r="A27" s="3">
        <v>26</v>
      </c>
      <c r="B27" t="s">
        <v>47</v>
      </c>
      <c r="C27" t="s">
        <v>42</v>
      </c>
      <c r="D27" t="s">
        <v>39</v>
      </c>
      <c r="E27" t="s">
        <v>4</v>
      </c>
      <c r="F27" s="1">
        <v>40</v>
      </c>
      <c r="G27" s="1"/>
      <c r="H27" s="3">
        <f>SUMIFS(Items!$E$5:$E$408,Items!$B$5:$B$408,Table1[[#This Row],[Item]],Items!$C$5:$C$408,Table1[[#This Row],[Color]],Items!$D$5:$D$408,Table1[[#This Row],[Size]])</f>
        <v>0</v>
      </c>
      <c r="I27" s="1">
        <f>Table1[[#This Row],[Base Cost]]+Table1[[#This Row],[Size Charge]]</f>
        <v>40</v>
      </c>
    </row>
    <row r="28" spans="1:9" x14ac:dyDescent="0.3">
      <c r="A28" s="3">
        <v>27</v>
      </c>
      <c r="B28" t="s">
        <v>47</v>
      </c>
      <c r="C28" t="s">
        <v>42</v>
      </c>
      <c r="D28" t="s">
        <v>39</v>
      </c>
      <c r="E28" t="s">
        <v>5</v>
      </c>
      <c r="F28" s="1">
        <v>40</v>
      </c>
      <c r="G28" s="1"/>
      <c r="H28" s="3">
        <f>SUMIFS(Items!$E$5:$E$408,Items!$B$5:$B$408,Table1[[#This Row],[Item]],Items!$C$5:$C$408,Table1[[#This Row],[Color]],Items!$D$5:$D$408,Table1[[#This Row],[Size]])</f>
        <v>0</v>
      </c>
      <c r="I28" s="1">
        <f>Table1[[#This Row],[Base Cost]]+Table1[[#This Row],[Size Charge]]</f>
        <v>40</v>
      </c>
    </row>
    <row r="29" spans="1:9" x14ac:dyDescent="0.3">
      <c r="A29" s="3">
        <v>28</v>
      </c>
      <c r="B29" t="s">
        <v>47</v>
      </c>
      <c r="C29" t="s">
        <v>42</v>
      </c>
      <c r="D29" t="s">
        <v>39</v>
      </c>
      <c r="E29" t="s">
        <v>6</v>
      </c>
      <c r="F29" s="1">
        <v>40</v>
      </c>
      <c r="G29" s="1"/>
      <c r="H29" s="3">
        <f>SUMIFS(Items!$E$5:$E$408,Items!$B$5:$B$408,Table1[[#This Row],[Item]],Items!$C$5:$C$408,Table1[[#This Row],[Color]],Items!$D$5:$D$408,Table1[[#This Row],[Size]])</f>
        <v>0</v>
      </c>
      <c r="I29" s="1">
        <f>Table1[[#This Row],[Base Cost]]+Table1[[#This Row],[Size Charge]]</f>
        <v>40</v>
      </c>
    </row>
    <row r="30" spans="1:9" x14ac:dyDescent="0.3">
      <c r="A30" s="3">
        <v>29</v>
      </c>
      <c r="B30" t="s">
        <v>47</v>
      </c>
      <c r="C30" t="s">
        <v>41</v>
      </c>
      <c r="D30" t="s">
        <v>38</v>
      </c>
      <c r="E30" t="s">
        <v>0</v>
      </c>
      <c r="F30" s="1">
        <v>40</v>
      </c>
      <c r="G30" s="1"/>
      <c r="H30" s="3">
        <f>SUMIFS(Items!$E$5:$E$408,Items!$B$5:$B$408,Table1[[#This Row],[Item]],Items!$C$5:$C$408,Table1[[#This Row],[Color]],Items!$D$5:$D$408,Table1[[#This Row],[Size]])</f>
        <v>0</v>
      </c>
      <c r="I30" s="1">
        <f>Table1[[#This Row],[Base Cost]]+Table1[[#This Row],[Size Charge]]</f>
        <v>40</v>
      </c>
    </row>
    <row r="31" spans="1:9" x14ac:dyDescent="0.3">
      <c r="A31" s="3">
        <v>30</v>
      </c>
      <c r="B31" t="s">
        <v>47</v>
      </c>
      <c r="C31" t="s">
        <v>41</v>
      </c>
      <c r="D31" t="s">
        <v>38</v>
      </c>
      <c r="E31" t="s">
        <v>1</v>
      </c>
      <c r="F31" s="1">
        <v>40</v>
      </c>
      <c r="G31" s="1"/>
      <c r="H31" s="3">
        <f>SUMIFS(Items!$E$5:$E$408,Items!$B$5:$B$408,Table1[[#This Row],[Item]],Items!$C$5:$C$408,Table1[[#This Row],[Color]],Items!$D$5:$D$408,Table1[[#This Row],[Size]])</f>
        <v>0</v>
      </c>
      <c r="I31" s="1">
        <f>Table1[[#This Row],[Base Cost]]+Table1[[#This Row],[Size Charge]]</f>
        <v>40</v>
      </c>
    </row>
    <row r="32" spans="1:9" x14ac:dyDescent="0.3">
      <c r="A32" s="3">
        <v>31</v>
      </c>
      <c r="B32" t="s">
        <v>47</v>
      </c>
      <c r="C32" t="s">
        <v>41</v>
      </c>
      <c r="D32" t="s">
        <v>38</v>
      </c>
      <c r="E32" t="s">
        <v>2</v>
      </c>
      <c r="F32" s="1">
        <v>40</v>
      </c>
      <c r="G32" s="1"/>
      <c r="H32" s="3">
        <f>SUMIFS(Items!$E$5:$E$408,Items!$B$5:$B$408,Table1[[#This Row],[Item]],Items!$C$5:$C$408,Table1[[#This Row],[Color]],Items!$D$5:$D$408,Table1[[#This Row],[Size]])</f>
        <v>0</v>
      </c>
      <c r="I32" s="1">
        <f>Table1[[#This Row],[Base Cost]]+Table1[[#This Row],[Size Charge]]</f>
        <v>40</v>
      </c>
    </row>
    <row r="33" spans="1:9" x14ac:dyDescent="0.3">
      <c r="A33" s="3">
        <v>32</v>
      </c>
      <c r="B33" t="s">
        <v>47</v>
      </c>
      <c r="C33" t="s">
        <v>41</v>
      </c>
      <c r="D33" t="s">
        <v>38</v>
      </c>
      <c r="E33" t="s">
        <v>3</v>
      </c>
      <c r="F33" s="1">
        <v>40</v>
      </c>
      <c r="G33" s="1"/>
      <c r="H33" s="3">
        <f>SUMIFS(Items!$E$5:$E$408,Items!$B$5:$B$408,Table1[[#This Row],[Item]],Items!$C$5:$C$408,Table1[[#This Row],[Color]],Items!$D$5:$D$408,Table1[[#This Row],[Size]])</f>
        <v>0</v>
      </c>
      <c r="I33" s="1">
        <f>Table1[[#This Row],[Base Cost]]+Table1[[#This Row],[Size Charge]]</f>
        <v>40</v>
      </c>
    </row>
    <row r="34" spans="1:9" x14ac:dyDescent="0.3">
      <c r="A34" s="3">
        <v>33</v>
      </c>
      <c r="B34" t="s">
        <v>47</v>
      </c>
      <c r="C34" t="s">
        <v>41</v>
      </c>
      <c r="D34" t="s">
        <v>38</v>
      </c>
      <c r="E34" t="s">
        <v>4</v>
      </c>
      <c r="F34" s="1">
        <v>40</v>
      </c>
      <c r="G34" s="1"/>
      <c r="H34" s="3">
        <f>SUMIFS(Items!$E$5:$E$408,Items!$B$5:$B$408,Table1[[#This Row],[Item]],Items!$C$5:$C$408,Table1[[#This Row],[Color]],Items!$D$5:$D$408,Table1[[#This Row],[Size]])</f>
        <v>0</v>
      </c>
      <c r="I34" s="1">
        <f>Table1[[#This Row],[Base Cost]]+Table1[[#This Row],[Size Charge]]</f>
        <v>40</v>
      </c>
    </row>
    <row r="35" spans="1:9" x14ac:dyDescent="0.3">
      <c r="A35" s="3">
        <v>34</v>
      </c>
      <c r="B35" t="s">
        <v>47</v>
      </c>
      <c r="C35" t="s">
        <v>41</v>
      </c>
      <c r="D35" t="s">
        <v>38</v>
      </c>
      <c r="E35" t="s">
        <v>5</v>
      </c>
      <c r="F35" s="1">
        <v>40</v>
      </c>
      <c r="G35" s="1"/>
      <c r="H35" s="3">
        <f>SUMIFS(Items!$E$5:$E$408,Items!$B$5:$B$408,Table1[[#This Row],[Item]],Items!$C$5:$C$408,Table1[[#This Row],[Color]],Items!$D$5:$D$408,Table1[[#This Row],[Size]])</f>
        <v>0</v>
      </c>
      <c r="I35" s="1">
        <f>Table1[[#This Row],[Base Cost]]+Table1[[#This Row],[Size Charge]]</f>
        <v>40</v>
      </c>
    </row>
    <row r="36" spans="1:9" x14ac:dyDescent="0.3">
      <c r="A36" s="3">
        <v>35</v>
      </c>
      <c r="B36" t="s">
        <v>47</v>
      </c>
      <c r="C36" t="s">
        <v>41</v>
      </c>
      <c r="D36" t="s">
        <v>38</v>
      </c>
      <c r="E36" t="s">
        <v>6</v>
      </c>
      <c r="F36" s="1">
        <v>40</v>
      </c>
      <c r="G36" s="1"/>
      <c r="H36" s="3">
        <f>SUMIFS(Items!$E$5:$E$408,Items!$B$5:$B$408,Table1[[#This Row],[Item]],Items!$C$5:$C$408,Table1[[#This Row],[Color]],Items!$D$5:$D$408,Table1[[#This Row],[Size]])</f>
        <v>0</v>
      </c>
      <c r="I36" s="1">
        <f>Table1[[#This Row],[Base Cost]]+Table1[[#This Row],[Size Charge]]</f>
        <v>40</v>
      </c>
    </row>
    <row r="37" spans="1:9" x14ac:dyDescent="0.3">
      <c r="A37" s="3">
        <v>36</v>
      </c>
      <c r="B37" t="s">
        <v>47</v>
      </c>
      <c r="C37" t="s">
        <v>43</v>
      </c>
      <c r="D37" t="s">
        <v>40</v>
      </c>
      <c r="E37" t="s">
        <v>0</v>
      </c>
      <c r="F37" s="1">
        <v>40</v>
      </c>
      <c r="G37" s="1"/>
      <c r="H37" s="3">
        <f>SUMIFS(Items!$E$5:$E$408,Items!$B$5:$B$408,Table1[[#This Row],[Item]],Items!$C$5:$C$408,Table1[[#This Row],[Color]],Items!$D$5:$D$408,Table1[[#This Row],[Size]])</f>
        <v>0</v>
      </c>
      <c r="I37" s="1">
        <f>Table1[[#This Row],[Base Cost]]+Table1[[#This Row],[Size Charge]]</f>
        <v>40</v>
      </c>
    </row>
    <row r="38" spans="1:9" x14ac:dyDescent="0.3">
      <c r="A38" s="3">
        <v>37</v>
      </c>
      <c r="B38" t="s">
        <v>47</v>
      </c>
      <c r="C38" t="s">
        <v>43</v>
      </c>
      <c r="D38" t="s">
        <v>40</v>
      </c>
      <c r="E38" t="s">
        <v>1</v>
      </c>
      <c r="F38" s="1">
        <v>40</v>
      </c>
      <c r="G38" s="1"/>
      <c r="H38" s="3">
        <f>SUMIFS(Items!$E$5:$E$408,Items!$B$5:$B$408,Table1[[#This Row],[Item]],Items!$C$5:$C$408,Table1[[#This Row],[Color]],Items!$D$5:$D$408,Table1[[#This Row],[Size]])</f>
        <v>0</v>
      </c>
      <c r="I38" s="1">
        <f>Table1[[#This Row],[Base Cost]]+Table1[[#This Row],[Size Charge]]</f>
        <v>40</v>
      </c>
    </row>
    <row r="39" spans="1:9" x14ac:dyDescent="0.3">
      <c r="A39" s="3">
        <v>38</v>
      </c>
      <c r="B39" t="s">
        <v>47</v>
      </c>
      <c r="C39" t="s">
        <v>43</v>
      </c>
      <c r="D39" t="s">
        <v>40</v>
      </c>
      <c r="E39" t="s">
        <v>2</v>
      </c>
      <c r="F39" s="1">
        <v>40</v>
      </c>
      <c r="G39" s="1"/>
      <c r="H39" s="3">
        <f>SUMIFS(Items!$E$5:$E$408,Items!$B$5:$B$408,Table1[[#This Row],[Item]],Items!$C$5:$C$408,Table1[[#This Row],[Color]],Items!$D$5:$D$408,Table1[[#This Row],[Size]])</f>
        <v>0</v>
      </c>
      <c r="I39" s="1">
        <f>Table1[[#This Row],[Base Cost]]+Table1[[#This Row],[Size Charge]]</f>
        <v>40</v>
      </c>
    </row>
    <row r="40" spans="1:9" x14ac:dyDescent="0.3">
      <c r="A40" s="3">
        <v>39</v>
      </c>
      <c r="B40" t="s">
        <v>47</v>
      </c>
      <c r="C40" t="s">
        <v>43</v>
      </c>
      <c r="D40" t="s">
        <v>40</v>
      </c>
      <c r="E40" t="s">
        <v>3</v>
      </c>
      <c r="F40" s="1">
        <v>40</v>
      </c>
      <c r="G40" s="1"/>
      <c r="H40" s="3">
        <f>SUMIFS(Items!$E$5:$E$408,Items!$B$5:$B$408,Table1[[#This Row],[Item]],Items!$C$5:$C$408,Table1[[#This Row],[Color]],Items!$D$5:$D$408,Table1[[#This Row],[Size]])</f>
        <v>0</v>
      </c>
      <c r="I40" s="1">
        <f>Table1[[#This Row],[Base Cost]]+Table1[[#This Row],[Size Charge]]</f>
        <v>40</v>
      </c>
    </row>
    <row r="41" spans="1:9" x14ac:dyDescent="0.3">
      <c r="A41" s="3">
        <v>40</v>
      </c>
      <c r="B41" t="s">
        <v>47</v>
      </c>
      <c r="C41" t="s">
        <v>43</v>
      </c>
      <c r="D41" t="s">
        <v>40</v>
      </c>
      <c r="E41" t="s">
        <v>4</v>
      </c>
      <c r="F41" s="1">
        <v>40</v>
      </c>
      <c r="G41" s="1"/>
      <c r="H41" s="3">
        <f>SUMIFS(Items!$E$5:$E$408,Items!$B$5:$B$408,Table1[[#This Row],[Item]],Items!$C$5:$C$408,Table1[[#This Row],[Color]],Items!$D$5:$D$408,Table1[[#This Row],[Size]])</f>
        <v>0</v>
      </c>
      <c r="I41" s="1">
        <f>Table1[[#This Row],[Base Cost]]+Table1[[#This Row],[Size Charge]]</f>
        <v>40</v>
      </c>
    </row>
    <row r="42" spans="1:9" x14ac:dyDescent="0.3">
      <c r="A42" s="3">
        <v>41</v>
      </c>
      <c r="B42" t="s">
        <v>47</v>
      </c>
      <c r="C42" t="s">
        <v>43</v>
      </c>
      <c r="D42" t="s">
        <v>40</v>
      </c>
      <c r="E42" t="s">
        <v>5</v>
      </c>
      <c r="F42" s="1">
        <v>40</v>
      </c>
      <c r="G42" s="1"/>
      <c r="H42" s="3">
        <f>SUMIFS(Items!$E$5:$E$408,Items!$B$5:$B$408,Table1[[#This Row],[Item]],Items!$C$5:$C$408,Table1[[#This Row],[Color]],Items!$D$5:$D$408,Table1[[#This Row],[Size]])</f>
        <v>0</v>
      </c>
      <c r="I42" s="1">
        <f>Table1[[#This Row],[Base Cost]]+Table1[[#This Row],[Size Charge]]</f>
        <v>40</v>
      </c>
    </row>
    <row r="43" spans="1:9" x14ac:dyDescent="0.3">
      <c r="A43" s="3">
        <v>42</v>
      </c>
      <c r="B43" t="s">
        <v>47</v>
      </c>
      <c r="C43" t="s">
        <v>43</v>
      </c>
      <c r="D43" t="s">
        <v>40</v>
      </c>
      <c r="E43" t="s">
        <v>6</v>
      </c>
      <c r="F43" s="1">
        <v>40</v>
      </c>
      <c r="G43" s="1"/>
      <c r="H43" s="3">
        <f>SUMIFS(Items!$E$5:$E$408,Items!$B$5:$B$408,Table1[[#This Row],[Item]],Items!$C$5:$C$408,Table1[[#This Row],[Color]],Items!$D$5:$D$408,Table1[[#This Row],[Size]])</f>
        <v>0</v>
      </c>
      <c r="I43" s="1">
        <f>Table1[[#This Row],[Base Cost]]+Table1[[#This Row],[Size Charge]]</f>
        <v>40</v>
      </c>
    </row>
  </sheetData>
  <pageMargins left="0.7" right="0.7" top="0.75" bottom="0.75" header="0.3" footer="0.3"/>
  <pageSetup orientation="portrait" horizontalDpi="0" verticalDpi="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Options</vt:lpstr>
      <vt:lpstr>Items</vt:lpstr>
      <vt:lpstr>Payments</vt:lpstr>
      <vt:lpstr>Order Entry</vt:lpstr>
      <vt:lpstr>Lookups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Andy Briggs</dc:creator>
  <cp:lastModifiedBy>Andy Briggs</cp:lastModifiedBy>
  <cp:lastPrinted>2025-05-09T03:42:26Z</cp:lastPrinted>
  <dcterms:created xsi:type="dcterms:W3CDTF">2023-04-20T03:09:11Z</dcterms:created>
  <dcterms:modified xsi:type="dcterms:W3CDTF">2025-05-09T03:44:24Z</dcterms:modified>
</cp:coreProperties>
</file>